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35114D9-2D73-430B-8444-B077387F0CBC}" xr6:coauthVersionLast="47" xr6:coauthVersionMax="47" xr10:uidLastSave="{00000000-0000-0000-0000-000000000000}"/>
  <bookViews>
    <workbookView xWindow="-120" yWindow="-120" windowWidth="38640" windowHeight="21240" xr2:uid="{E0AD3C1C-A423-4FDE-B190-779F96574DD8}"/>
  </bookViews>
  <sheets>
    <sheet name="Лист1" sheetId="1" r:id="rId1"/>
  </sheets>
  <definedNames>
    <definedName name="solver_eng" localSheetId="0" hidden="1">1</definedName>
    <definedName name="solver_neg" localSheetId="0" hidden="1">1</definedName>
    <definedName name="solver_num" localSheetId="0" hidden="1">0</definedName>
    <definedName name="solver_opt" localSheetId="0" hidden="1">Лист1!#REF!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1" i="1" l="1"/>
  <c r="Q100" i="1"/>
  <c r="Q99" i="1"/>
  <c r="Q98" i="1"/>
  <c r="Q97" i="1"/>
  <c r="Q96" i="1"/>
  <c r="Q95" i="1"/>
  <c r="Q102" i="1"/>
  <c r="Q103" i="1" s="1"/>
  <c r="Q94" i="1"/>
  <c r="Q93" i="1"/>
  <c r="Q92" i="1"/>
  <c r="P101" i="1"/>
  <c r="P100" i="1"/>
  <c r="P99" i="1"/>
  <c r="P98" i="1"/>
  <c r="P97" i="1"/>
  <c r="P96" i="1"/>
  <c r="P95" i="1"/>
  <c r="P94" i="1"/>
  <c r="P93" i="1"/>
  <c r="P92" i="1"/>
  <c r="R92" i="1" s="1"/>
  <c r="P102" i="1"/>
  <c r="P103" i="1" s="1"/>
  <c r="R101" i="1"/>
  <c r="R100" i="1"/>
  <c r="R99" i="1"/>
  <c r="R98" i="1"/>
  <c r="R97" i="1"/>
  <c r="R95" i="1"/>
  <c r="R94" i="1"/>
  <c r="R93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U3" i="1" s="1"/>
  <c r="R2" i="1"/>
  <c r="D101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C102" i="1"/>
  <c r="C103" i="1" s="1"/>
  <c r="B102" i="1"/>
  <c r="B103" i="1" s="1"/>
  <c r="D2" i="1"/>
  <c r="D5" i="1"/>
  <c r="D3" i="1"/>
  <c r="D4" i="1"/>
  <c r="R96" i="1" l="1"/>
  <c r="W2" i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R103" i="1"/>
  <c r="I2" i="1"/>
  <c r="D103" i="1"/>
  <c r="G3" i="1" l="1"/>
  <c r="G4" i="1" s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</calcChain>
</file>

<file path=xl/sharedStrings.xml><?xml version="1.0" encoding="utf-8"?>
<sst xmlns="http://schemas.openxmlformats.org/spreadsheetml/2006/main" count="414" uniqueCount="108">
  <si>
    <t>EMA</t>
  </si>
  <si>
    <t>Урон</t>
  </si>
  <si>
    <t>Ассист</t>
  </si>
  <si>
    <t>Суммарка</t>
  </si>
  <si>
    <t>α=</t>
  </si>
  <si>
    <t>Экспоненциальная скользящая средняя</t>
  </si>
  <si>
    <t>сумма</t>
  </si>
  <si>
    <t>средние значения</t>
  </si>
  <si>
    <t>1 бой</t>
  </si>
  <si>
    <t>2 бой</t>
  </si>
  <si>
    <t>4 бой</t>
  </si>
  <si>
    <t>5 бой</t>
  </si>
  <si>
    <t>6 бой</t>
  </si>
  <si>
    <t>8 бой</t>
  </si>
  <si>
    <t>9 бой</t>
  </si>
  <si>
    <t>3 бой</t>
  </si>
  <si>
    <t>7 бой</t>
  </si>
  <si>
    <t>10 бой</t>
  </si>
  <si>
    <t>11 бой</t>
  </si>
  <si>
    <t>12 бой</t>
  </si>
  <si>
    <t>13 бой</t>
  </si>
  <si>
    <t>14 бой</t>
  </si>
  <si>
    <t>15 бой</t>
  </si>
  <si>
    <t>16 бой</t>
  </si>
  <si>
    <t>17 бой</t>
  </si>
  <si>
    <t>18 бой</t>
  </si>
  <si>
    <t>19 бой</t>
  </si>
  <si>
    <t>20 бой</t>
  </si>
  <si>
    <t>21 бой</t>
  </si>
  <si>
    <t>22 бой</t>
  </si>
  <si>
    <t>23 бой</t>
  </si>
  <si>
    <t>24 бой</t>
  </si>
  <si>
    <t>25 бой</t>
  </si>
  <si>
    <t>26 бой</t>
  </si>
  <si>
    <t>27 бой</t>
  </si>
  <si>
    <t>28 бой</t>
  </si>
  <si>
    <t>29 бой</t>
  </si>
  <si>
    <t>30 бой</t>
  </si>
  <si>
    <t>31 бой</t>
  </si>
  <si>
    <t>32 бой</t>
  </si>
  <si>
    <t>33 бой</t>
  </si>
  <si>
    <t>34 бой</t>
  </si>
  <si>
    <t>35 бой</t>
  </si>
  <si>
    <t>36 бой</t>
  </si>
  <si>
    <t>37 бой</t>
  </si>
  <si>
    <t>38 бой</t>
  </si>
  <si>
    <t>39 бой</t>
  </si>
  <si>
    <t>40 бой</t>
  </si>
  <si>
    <t>41 бой</t>
  </si>
  <si>
    <t>42 бой</t>
  </si>
  <si>
    <t>43 бой</t>
  </si>
  <si>
    <t>44 бой</t>
  </si>
  <si>
    <t>45 бой</t>
  </si>
  <si>
    <t>46 бой</t>
  </si>
  <si>
    <t>47 бой</t>
  </si>
  <si>
    <t>48 бой</t>
  </si>
  <si>
    <t>49 бой</t>
  </si>
  <si>
    <t>50 бой</t>
  </si>
  <si>
    <t>51 бой</t>
  </si>
  <si>
    <t>52 бой</t>
  </si>
  <si>
    <t>53 бой</t>
  </si>
  <si>
    <t>54 бой</t>
  </si>
  <si>
    <t>55 бой</t>
  </si>
  <si>
    <t>56 бой</t>
  </si>
  <si>
    <t>57 бой</t>
  </si>
  <si>
    <t>58 бой</t>
  </si>
  <si>
    <t>59 бой</t>
  </si>
  <si>
    <t>60 бой</t>
  </si>
  <si>
    <t>61 бой</t>
  </si>
  <si>
    <t>62 бой</t>
  </si>
  <si>
    <t>63 бой</t>
  </si>
  <si>
    <t>64 бой</t>
  </si>
  <si>
    <t>65 бой</t>
  </si>
  <si>
    <t>66 бой</t>
  </si>
  <si>
    <t>67 бой</t>
  </si>
  <si>
    <t>68 бой</t>
  </si>
  <si>
    <t>69 бой</t>
  </si>
  <si>
    <t>70 бой</t>
  </si>
  <si>
    <t>71 бой</t>
  </si>
  <si>
    <t>72 бой</t>
  </si>
  <si>
    <t>73 бой</t>
  </si>
  <si>
    <t>74 бой</t>
  </si>
  <si>
    <t>75 бой</t>
  </si>
  <si>
    <t>76 бой</t>
  </si>
  <si>
    <t>77 бой</t>
  </si>
  <si>
    <t>78 бой</t>
  </si>
  <si>
    <t>79 бой</t>
  </si>
  <si>
    <t>80 бой</t>
  </si>
  <si>
    <t>81 бой</t>
  </si>
  <si>
    <t>82 бой</t>
  </si>
  <si>
    <t>83 бой</t>
  </si>
  <si>
    <t>84 бой</t>
  </si>
  <si>
    <t>85 бой</t>
  </si>
  <si>
    <t>86 бой</t>
  </si>
  <si>
    <t>87 бой</t>
  </si>
  <si>
    <t>88 бой</t>
  </si>
  <si>
    <t>89 бой</t>
  </si>
  <si>
    <t>90 бой</t>
  </si>
  <si>
    <t>91 бой</t>
  </si>
  <si>
    <t>92 бой</t>
  </si>
  <si>
    <t>93 бой</t>
  </si>
  <si>
    <t>94 бой</t>
  </si>
  <si>
    <t>95 бой</t>
  </si>
  <si>
    <t>96 бой</t>
  </si>
  <si>
    <t>97 бой</t>
  </si>
  <si>
    <t>98 бой</t>
  </si>
  <si>
    <t>99 бой</t>
  </si>
  <si>
    <t>100 бой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</si>
</sst>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2" fontId="0" fillId="0" borderId="0" xfId="0" applyNumberFormat="1"/>
    <xf numFmtId="0" fontId="2" fillId="0" borderId="1" xfId="0" applyFont="1" applyBorder="1"/>
    <xf numFmtId="2" fontId="2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4" fontId="3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Border="1"/>
    <xf numFmtId="0" fontId="3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41B81-838B-459B-A822-0CCC6065DEDD}">
  <dimension ref="A1:W103"/>
  <sheetViews>
    <sheetView tabSelected="1" workbookViewId="0">
      <selection activeCell="I100" sqref="I100"/>
    </sheetView>
  </sheetViews>
  <sheetFormatPr defaultRowHeight="15" x14ac:dyDescent="0.25"/>
  <cols>
    <col min="1" max="1" width="17.85546875" bestFit="1" customWidth="1"/>
    <col min="2" max="2" width="10.7109375" style="1" bestFit="1" customWidth="1"/>
    <col min="3" max="3" width="9.28515625" bestFit="1" customWidth="1"/>
    <col min="4" max="4" width="14.140625" customWidth="1"/>
    <col min="6" max="6" width="9.28515625" bestFit="1" customWidth="1"/>
    <col min="7" max="7" width="48.42578125" customWidth="1"/>
    <col min="9" max="9" width="19.85546875" customWidth="1"/>
    <col min="16" max="16" width="15.7109375" customWidth="1"/>
    <col min="17" max="17" width="16.85546875" customWidth="1"/>
    <col min="21" max="21" width="48.140625" customWidth="1"/>
  </cols>
  <sheetData>
    <row r="1" spans="1:23" ht="18.75" x14ac:dyDescent="0.3">
      <c r="A1" s="2"/>
      <c r="B1" s="3" t="s">
        <v>1</v>
      </c>
      <c r="C1" s="2" t="s">
        <v>2</v>
      </c>
      <c r="D1" s="2" t="s">
        <v>3</v>
      </c>
      <c r="E1" s="2"/>
      <c r="F1" s="2"/>
      <c r="G1" s="2" t="s">
        <v>5</v>
      </c>
      <c r="O1" s="2"/>
      <c r="P1" s="3" t="s">
        <v>1</v>
      </c>
      <c r="Q1" s="2" t="s">
        <v>2</v>
      </c>
      <c r="R1" s="2" t="s">
        <v>3</v>
      </c>
      <c r="S1" s="2"/>
      <c r="T1" s="2"/>
      <c r="U1" s="2" t="s">
        <v>5</v>
      </c>
    </row>
    <row r="2" spans="1:23" ht="18.75" x14ac:dyDescent="0.3">
      <c r="A2" s="4" t="s">
        <v>8</v>
      </c>
      <c r="B2" s="4">
        <v>1012</v>
      </c>
      <c r="C2" s="4">
        <v>105</v>
      </c>
      <c r="D2" s="4">
        <f>SUM(B2:C2)</f>
        <v>1117</v>
      </c>
      <c r="E2" s="5" t="s">
        <v>0</v>
      </c>
      <c r="F2" s="6">
        <v>0</v>
      </c>
      <c r="G2" s="7">
        <v>1117</v>
      </c>
      <c r="H2" s="12" t="s">
        <v>4</v>
      </c>
      <c r="I2" s="13">
        <f>2/(1+COUNTA(D2:D101))</f>
        <v>1.9801980198019802E-2</v>
      </c>
      <c r="O2" s="4" t="s">
        <v>8</v>
      </c>
      <c r="R2" s="4">
        <f>SUM(L94:M94)</f>
        <v>1117</v>
      </c>
      <c r="S2" s="5" t="s">
        <v>0</v>
      </c>
      <c r="T2" s="6">
        <v>0</v>
      </c>
      <c r="U2" s="7">
        <v>1117</v>
      </c>
      <c r="V2" s="12" t="s">
        <v>4</v>
      </c>
      <c r="W2" s="13">
        <f>2/(1+COUNTA(R2:R101))</f>
        <v>1.9801980198019802E-2</v>
      </c>
    </row>
    <row r="3" spans="1:23" ht="15.75" x14ac:dyDescent="0.25">
      <c r="A3" s="4" t="s">
        <v>9</v>
      </c>
      <c r="B3" s="4">
        <v>1166</v>
      </c>
      <c r="C3" s="4">
        <v>148</v>
      </c>
      <c r="D3" s="4">
        <f>SUM(B3:C3)</f>
        <v>1314</v>
      </c>
      <c r="E3" s="5" t="s">
        <v>0</v>
      </c>
      <c r="F3" s="6">
        <v>1</v>
      </c>
      <c r="G3" s="7">
        <f>$I$2*D3+(1-$I$2)*D2</f>
        <v>1120.90099009901</v>
      </c>
      <c r="O3" s="4" t="s">
        <v>9</v>
      </c>
      <c r="R3" s="4">
        <f>SUM(L95:M95)</f>
        <v>1314</v>
      </c>
      <c r="S3" s="5" t="s">
        <v>0</v>
      </c>
      <c r="T3" s="6">
        <v>1</v>
      </c>
      <c r="U3" s="7">
        <f>$I$2*R3+(1-$I$2)*R2</f>
        <v>1120.90099009901</v>
      </c>
    </row>
    <row r="4" spans="1:23" ht="15.75" x14ac:dyDescent="0.25">
      <c r="A4" s="4" t="s">
        <v>15</v>
      </c>
      <c r="B4" s="4">
        <v>1978</v>
      </c>
      <c r="C4" s="4">
        <v>129</v>
      </c>
      <c r="D4" s="4">
        <f>SUM(B4:C4)</f>
        <v>2107</v>
      </c>
      <c r="E4" s="5" t="s">
        <v>0</v>
      </c>
      <c r="F4" s="6">
        <v>2</v>
      </c>
      <c r="G4" s="7">
        <f>$I$2*D4+(1-$I$2)*G3</f>
        <v>1140.4277031663562</v>
      </c>
      <c r="O4" s="4" t="s">
        <v>15</v>
      </c>
      <c r="R4" s="4">
        <f>SUM(L96:M96)</f>
        <v>2107</v>
      </c>
      <c r="S4" s="5" t="s">
        <v>0</v>
      </c>
      <c r="T4" s="6">
        <v>2</v>
      </c>
      <c r="U4" s="7">
        <f>$I$2*R4+(1-$I$2)*U3</f>
        <v>1140.4277031663562</v>
      </c>
    </row>
    <row r="5" spans="1:23" ht="15.75" x14ac:dyDescent="0.25">
      <c r="A5" s="4" t="s">
        <v>10</v>
      </c>
      <c r="B5" s="4">
        <v>1314</v>
      </c>
      <c r="C5" s="4">
        <v>218</v>
      </c>
      <c r="D5" s="4">
        <f>SUM(B5:C5)</f>
        <v>1532</v>
      </c>
      <c r="E5" s="5" t="s">
        <v>0</v>
      </c>
      <c r="F5" s="6">
        <v>3</v>
      </c>
      <c r="G5" s="7">
        <f>$I$2*D5+(1-$I$2)*G4</f>
        <v>1148.181610034349</v>
      </c>
      <c r="O5" s="4" t="s">
        <v>10</v>
      </c>
      <c r="R5" s="4">
        <f>SUM(L97:M97)</f>
        <v>1532</v>
      </c>
      <c r="S5" s="5" t="s">
        <v>0</v>
      </c>
      <c r="T5" s="6">
        <v>3</v>
      </c>
      <c r="U5" s="7">
        <f>$I$2*R5+(1-$I$2)*U4</f>
        <v>1148.181610034349</v>
      </c>
    </row>
    <row r="6" spans="1:23" ht="15.75" x14ac:dyDescent="0.25">
      <c r="A6" s="4" t="s">
        <v>11</v>
      </c>
      <c r="B6" s="4">
        <v>1270</v>
      </c>
      <c r="C6" s="4">
        <v>117</v>
      </c>
      <c r="D6" s="4">
        <f t="shared" ref="D6:D69" si="0">SUM(B6:C6)</f>
        <v>1387</v>
      </c>
      <c r="E6" s="5" t="s">
        <v>0</v>
      </c>
      <c r="F6" s="6">
        <v>4</v>
      </c>
      <c r="G6" s="7">
        <f>$I$2*D6+(1-$I$2)*G5</f>
        <v>1152.9106870633718</v>
      </c>
      <c r="O6" s="4" t="s">
        <v>11</v>
      </c>
      <c r="R6" s="4">
        <f>SUM(L98:M98)</f>
        <v>1387</v>
      </c>
      <c r="S6" s="5" t="s">
        <v>0</v>
      </c>
      <c r="T6" s="6">
        <v>4</v>
      </c>
      <c r="U6" s="7">
        <f>$I$2*R6+(1-$I$2)*U5</f>
        <v>1152.9106870633718</v>
      </c>
    </row>
    <row r="7" spans="1:23" ht="15.75" x14ac:dyDescent="0.25">
      <c r="A7" s="4" t="s">
        <v>12</v>
      </c>
      <c r="B7" s="4">
        <v>1651</v>
      </c>
      <c r="C7" s="4">
        <v>114</v>
      </c>
      <c r="D7" s="4">
        <f t="shared" si="0"/>
        <v>1765</v>
      </c>
      <c r="E7" s="5" t="s">
        <v>0</v>
      </c>
      <c r="F7" s="6">
        <v>5</v>
      </c>
      <c r="G7" s="7">
        <f>$I$2*D7+(1-$I$2)*G6</f>
        <v>1165.0312675175626</v>
      </c>
      <c r="O7" s="4" t="s">
        <v>12</v>
      </c>
      <c r="R7" s="4">
        <f>SUM(L99:M99)</f>
        <v>1765</v>
      </c>
      <c r="S7" s="5" t="s">
        <v>0</v>
      </c>
      <c r="T7" s="6">
        <v>5</v>
      </c>
      <c r="U7" s="7">
        <f>$I$2*R7+(1-$I$2)*U6</f>
        <v>1165.0312675175626</v>
      </c>
    </row>
    <row r="8" spans="1:23" ht="15.75" x14ac:dyDescent="0.25">
      <c r="A8" s="4" t="s">
        <v>16</v>
      </c>
      <c r="B8" s="4">
        <v>1746</v>
      </c>
      <c r="C8" s="4">
        <v>250</v>
      </c>
      <c r="D8" s="4">
        <f t="shared" si="0"/>
        <v>1996</v>
      </c>
      <c r="E8" s="5" t="s">
        <v>0</v>
      </c>
      <c r="F8" s="6">
        <v>6</v>
      </c>
      <c r="G8" s="7">
        <f>$I$2*D8+(1-$I$2)*G7</f>
        <v>1181.4860939033535</v>
      </c>
      <c r="O8" s="4" t="s">
        <v>16</v>
      </c>
      <c r="R8" s="4">
        <f>SUM(L100:M100)</f>
        <v>1996</v>
      </c>
      <c r="S8" s="5" t="s">
        <v>0</v>
      </c>
      <c r="T8" s="6">
        <v>6</v>
      </c>
      <c r="U8" s="7">
        <f>$I$2*R8+(1-$I$2)*U7</f>
        <v>1181.4860939033535</v>
      </c>
    </row>
    <row r="9" spans="1:23" ht="15.75" x14ac:dyDescent="0.25">
      <c r="A9" s="4" t="s">
        <v>13</v>
      </c>
      <c r="B9" s="4">
        <v>1566</v>
      </c>
      <c r="C9" s="4">
        <v>170</v>
      </c>
      <c r="D9" s="4">
        <f t="shared" si="0"/>
        <v>1736</v>
      </c>
      <c r="E9" s="5" t="s">
        <v>0</v>
      </c>
      <c r="F9" s="6">
        <v>7</v>
      </c>
      <c r="G9" s="7">
        <f>$I$2*D9+(1-$I$2)*G8</f>
        <v>1192.4665672914059</v>
      </c>
      <c r="O9" s="4" t="s">
        <v>13</v>
      </c>
      <c r="R9" s="4">
        <f>SUM(L101:M101)</f>
        <v>1736</v>
      </c>
      <c r="S9" s="5" t="s">
        <v>0</v>
      </c>
      <c r="T9" s="6">
        <v>7</v>
      </c>
      <c r="U9" s="7">
        <f>$I$2*R9+(1-$I$2)*U8</f>
        <v>1192.4665672914059</v>
      </c>
    </row>
    <row r="10" spans="1:23" ht="15.75" x14ac:dyDescent="0.25">
      <c r="A10" s="4" t="s">
        <v>14</v>
      </c>
      <c r="B10" s="4">
        <v>1446</v>
      </c>
      <c r="C10" s="4">
        <v>152</v>
      </c>
      <c r="D10" s="4">
        <f t="shared" si="0"/>
        <v>1598</v>
      </c>
      <c r="E10" s="5" t="s">
        <v>0</v>
      </c>
      <c r="F10" s="6">
        <v>8</v>
      </c>
      <c r="G10" s="7">
        <f>$I$2*D10+(1-$I$2)*G9</f>
        <v>1200.4969322955365</v>
      </c>
      <c r="O10" s="4" t="s">
        <v>14</v>
      </c>
      <c r="R10" s="4">
        <f>SUM(L102:M102)</f>
        <v>1598</v>
      </c>
      <c r="S10" s="5" t="s">
        <v>0</v>
      </c>
      <c r="T10" s="6">
        <v>8</v>
      </c>
      <c r="U10" s="7">
        <f>$I$2*R10+(1-$I$2)*U9</f>
        <v>1200.4969322955365</v>
      </c>
    </row>
    <row r="11" spans="1:23" ht="15.75" x14ac:dyDescent="0.25">
      <c r="A11" s="4" t="s">
        <v>17</v>
      </c>
      <c r="B11" s="4">
        <v>1673</v>
      </c>
      <c r="C11" s="4">
        <v>255</v>
      </c>
      <c r="D11" s="4">
        <f t="shared" si="0"/>
        <v>1928</v>
      </c>
      <c r="E11" s="5" t="s">
        <v>0</v>
      </c>
      <c r="F11" s="6">
        <v>9</v>
      </c>
      <c r="G11" s="7">
        <f>$I$2*D11+(1-$I$2)*G10</f>
        <v>1214.9029336362189</v>
      </c>
      <c r="O11" s="4" t="s">
        <v>17</v>
      </c>
      <c r="R11" s="4">
        <f>SUM(L103:M103)</f>
        <v>1928</v>
      </c>
      <c r="S11" s="5" t="s">
        <v>0</v>
      </c>
      <c r="T11" s="6">
        <v>9</v>
      </c>
      <c r="U11" s="7">
        <f>$I$2*R11+(1-$I$2)*U10</f>
        <v>1214.9029336362189</v>
      </c>
    </row>
    <row r="12" spans="1:23" ht="15.75" x14ac:dyDescent="0.25">
      <c r="A12" s="4" t="s">
        <v>18</v>
      </c>
      <c r="B12" s="4">
        <v>1134</v>
      </c>
      <c r="C12" s="4">
        <v>286</v>
      </c>
      <c r="D12" s="4">
        <f t="shared" si="0"/>
        <v>1420</v>
      </c>
      <c r="E12" s="5" t="s">
        <v>0</v>
      </c>
      <c r="F12" s="6">
        <v>10</v>
      </c>
      <c r="G12" s="7">
        <f>$I$2*D12+(1-$I$2)*G11</f>
        <v>1218.9642616830265</v>
      </c>
      <c r="O12" s="4" t="s">
        <v>18</v>
      </c>
      <c r="P12" s="4">
        <v>1134</v>
      </c>
      <c r="Q12" s="4">
        <v>286</v>
      </c>
      <c r="R12" s="4">
        <f t="shared" ref="R6:R69" si="1">SUM(P12:Q12)</f>
        <v>1420</v>
      </c>
      <c r="S12" s="5" t="s">
        <v>0</v>
      </c>
      <c r="T12" s="6">
        <v>10</v>
      </c>
      <c r="U12" s="7">
        <f>$I$2*R12+(1-$I$2)*U11</f>
        <v>1218.9642616830265</v>
      </c>
    </row>
    <row r="13" spans="1:23" ht="15.75" x14ac:dyDescent="0.25">
      <c r="A13" s="4" t="s">
        <v>19</v>
      </c>
      <c r="B13" s="4">
        <v>1899</v>
      </c>
      <c r="C13" s="4">
        <v>234</v>
      </c>
      <c r="D13" s="4">
        <f t="shared" si="0"/>
        <v>2133</v>
      </c>
      <c r="E13" s="5" t="s">
        <v>0</v>
      </c>
      <c r="F13" s="6">
        <v>11</v>
      </c>
      <c r="G13" s="7">
        <f>$I$2*D13+(1-$I$2)*G12</f>
        <v>1237.0639792734617</v>
      </c>
      <c r="O13" s="4" t="s">
        <v>19</v>
      </c>
      <c r="P13" s="4">
        <v>1899</v>
      </c>
      <c r="Q13" s="4">
        <v>234</v>
      </c>
      <c r="R13" s="4">
        <f t="shared" si="1"/>
        <v>2133</v>
      </c>
      <c r="S13" s="5" t="s">
        <v>0</v>
      </c>
      <c r="T13" s="6">
        <v>11</v>
      </c>
      <c r="U13" s="7">
        <f>$I$2*R13+(1-$I$2)*U12</f>
        <v>1237.0639792734617</v>
      </c>
    </row>
    <row r="14" spans="1:23" ht="15.75" x14ac:dyDescent="0.25">
      <c r="A14" s="4" t="s">
        <v>20</v>
      </c>
      <c r="B14" s="4">
        <v>1597</v>
      </c>
      <c r="C14" s="4">
        <v>135</v>
      </c>
      <c r="D14" s="4">
        <f t="shared" si="0"/>
        <v>1732</v>
      </c>
      <c r="E14" s="5" t="s">
        <v>0</v>
      </c>
      <c r="F14" s="6">
        <v>12</v>
      </c>
      <c r="G14" s="7">
        <f>$I$2*D14+(1-$I$2)*G13</f>
        <v>1246.8646925551752</v>
      </c>
      <c r="O14" s="4" t="s">
        <v>20</v>
      </c>
      <c r="P14" s="4">
        <v>1597</v>
      </c>
      <c r="Q14" s="4">
        <v>135</v>
      </c>
      <c r="R14" s="4">
        <f t="shared" si="1"/>
        <v>1732</v>
      </c>
      <c r="S14" s="5" t="s">
        <v>0</v>
      </c>
      <c r="T14" s="6">
        <v>12</v>
      </c>
      <c r="U14" s="7">
        <f>$I$2*R14+(1-$I$2)*U13</f>
        <v>1246.8646925551752</v>
      </c>
    </row>
    <row r="15" spans="1:23" ht="15.75" x14ac:dyDescent="0.25">
      <c r="A15" s="4" t="s">
        <v>21</v>
      </c>
      <c r="B15" s="4">
        <v>1565</v>
      </c>
      <c r="C15" s="4">
        <v>169</v>
      </c>
      <c r="D15" s="4">
        <f t="shared" si="0"/>
        <v>1734</v>
      </c>
      <c r="E15" s="5" t="s">
        <v>0</v>
      </c>
      <c r="F15" s="6">
        <v>13</v>
      </c>
      <c r="G15" s="7">
        <f>$I$2*D15+(1-$I$2)*G14</f>
        <v>1256.5109362669539</v>
      </c>
      <c r="O15" s="4" t="s">
        <v>21</v>
      </c>
      <c r="P15" s="4">
        <v>1565</v>
      </c>
      <c r="Q15" s="4">
        <v>169</v>
      </c>
      <c r="R15" s="4">
        <f t="shared" si="1"/>
        <v>1734</v>
      </c>
      <c r="S15" s="5" t="s">
        <v>0</v>
      </c>
      <c r="T15" s="6">
        <v>13</v>
      </c>
      <c r="U15" s="7">
        <f>$I$2*R15+(1-$I$2)*U14</f>
        <v>1256.5109362669539</v>
      </c>
    </row>
    <row r="16" spans="1:23" ht="15.75" x14ac:dyDescent="0.25">
      <c r="A16" s="4" t="s">
        <v>22</v>
      </c>
      <c r="B16" s="4">
        <v>1945</v>
      </c>
      <c r="C16" s="4">
        <v>168</v>
      </c>
      <c r="D16" s="4">
        <f t="shared" si="0"/>
        <v>2113</v>
      </c>
      <c r="E16" s="5" t="s">
        <v>0</v>
      </c>
      <c r="F16" s="6">
        <v>14</v>
      </c>
      <c r="G16" s="7">
        <f>$I$2*D16+(1-$I$2)*G15</f>
        <v>1273.4711157468162</v>
      </c>
      <c r="O16" s="4" t="s">
        <v>22</v>
      </c>
      <c r="P16" s="4">
        <v>1945</v>
      </c>
      <c r="Q16" s="4">
        <v>168</v>
      </c>
      <c r="R16" s="4">
        <f t="shared" si="1"/>
        <v>2113</v>
      </c>
      <c r="S16" s="5" t="s">
        <v>0</v>
      </c>
      <c r="T16" s="6">
        <v>14</v>
      </c>
      <c r="U16" s="7">
        <f>$I$2*R16+(1-$I$2)*U15</f>
        <v>1273.4711157468162</v>
      </c>
    </row>
    <row r="17" spans="1:21" ht="15.75" x14ac:dyDescent="0.25">
      <c r="A17" s="4" t="s">
        <v>23</v>
      </c>
      <c r="B17" s="4">
        <v>1327</v>
      </c>
      <c r="C17" s="4">
        <v>259</v>
      </c>
      <c r="D17" s="4">
        <f t="shared" si="0"/>
        <v>1586</v>
      </c>
      <c r="E17" s="5" t="s">
        <v>0</v>
      </c>
      <c r="F17" s="6">
        <v>15</v>
      </c>
      <c r="G17" s="7">
        <f>$I$2*D17+(1-$I$2)*G16</f>
        <v>1279.6598065241069</v>
      </c>
      <c r="O17" s="4" t="s">
        <v>23</v>
      </c>
      <c r="P17" s="4">
        <v>1327</v>
      </c>
      <c r="Q17" s="4">
        <v>259</v>
      </c>
      <c r="R17" s="4">
        <f t="shared" si="1"/>
        <v>1586</v>
      </c>
      <c r="S17" s="5" t="s">
        <v>0</v>
      </c>
      <c r="T17" s="6">
        <v>15</v>
      </c>
      <c r="U17" s="7">
        <f>$I$2*R17+(1-$I$2)*U16</f>
        <v>1279.6598065241069</v>
      </c>
    </row>
    <row r="18" spans="1:21" ht="15.75" x14ac:dyDescent="0.25">
      <c r="A18" s="4" t="s">
        <v>24</v>
      </c>
      <c r="B18" s="4">
        <v>1371</v>
      </c>
      <c r="C18" s="4">
        <v>162</v>
      </c>
      <c r="D18" s="4">
        <f t="shared" si="0"/>
        <v>1533</v>
      </c>
      <c r="E18" s="5" t="s">
        <v>0</v>
      </c>
      <c r="F18" s="6">
        <v>16</v>
      </c>
      <c r="G18" s="7">
        <f>$I$2*D18+(1-$I$2)*G17</f>
        <v>1284.6764440186789</v>
      </c>
      <c r="O18" s="4" t="s">
        <v>24</v>
      </c>
      <c r="P18" s="4">
        <v>1371</v>
      </c>
      <c r="Q18" s="4">
        <v>162</v>
      </c>
      <c r="R18" s="4">
        <f t="shared" si="1"/>
        <v>1533</v>
      </c>
      <c r="S18" s="5" t="s">
        <v>0</v>
      </c>
      <c r="T18" s="6">
        <v>16</v>
      </c>
      <c r="U18" s="7">
        <f>$I$2*R18+(1-$I$2)*U17</f>
        <v>1284.6764440186789</v>
      </c>
    </row>
    <row r="19" spans="1:21" ht="15.75" x14ac:dyDescent="0.25">
      <c r="A19" s="4" t="s">
        <v>25</v>
      </c>
      <c r="B19" s="4">
        <v>1215</v>
      </c>
      <c r="C19" s="4">
        <v>246</v>
      </c>
      <c r="D19" s="4">
        <f t="shared" si="0"/>
        <v>1461</v>
      </c>
      <c r="E19" s="5" t="s">
        <v>0</v>
      </c>
      <c r="F19" s="6">
        <v>17</v>
      </c>
      <c r="G19" s="7">
        <f>$I$2*D19+(1-$I$2)*G18</f>
        <v>1288.1679995826655</v>
      </c>
      <c r="O19" s="4" t="s">
        <v>25</v>
      </c>
      <c r="P19" s="4">
        <v>1215</v>
      </c>
      <c r="Q19" s="4">
        <v>246</v>
      </c>
      <c r="R19" s="4">
        <f t="shared" si="1"/>
        <v>1461</v>
      </c>
      <c r="S19" s="5" t="s">
        <v>0</v>
      </c>
      <c r="T19" s="6">
        <v>17</v>
      </c>
      <c r="U19" s="7">
        <f>$I$2*R19+(1-$I$2)*U18</f>
        <v>1288.1679995826655</v>
      </c>
    </row>
    <row r="20" spans="1:21" ht="15.75" x14ac:dyDescent="0.25">
      <c r="A20" s="4" t="s">
        <v>26</v>
      </c>
      <c r="B20" s="4">
        <v>1091</v>
      </c>
      <c r="C20" s="4">
        <v>153</v>
      </c>
      <c r="D20" s="4">
        <f t="shared" si="0"/>
        <v>1244</v>
      </c>
      <c r="E20" s="5" t="s">
        <v>0</v>
      </c>
      <c r="F20" s="6">
        <v>18</v>
      </c>
      <c r="G20" s="7">
        <f>$I$2*D20+(1-$I$2)*G19</f>
        <v>1287.2933857295434</v>
      </c>
      <c r="O20" s="4" t="s">
        <v>26</v>
      </c>
      <c r="P20" s="4">
        <v>1091</v>
      </c>
      <c r="Q20" s="4">
        <v>153</v>
      </c>
      <c r="R20" s="4">
        <f t="shared" si="1"/>
        <v>1244</v>
      </c>
      <c r="S20" s="5" t="s">
        <v>0</v>
      </c>
      <c r="T20" s="6">
        <v>18</v>
      </c>
      <c r="U20" s="7">
        <f>$I$2*R20+(1-$I$2)*U19</f>
        <v>1287.2933857295434</v>
      </c>
    </row>
    <row r="21" spans="1:21" ht="15.75" x14ac:dyDescent="0.25">
      <c r="A21" s="4" t="s">
        <v>27</v>
      </c>
      <c r="B21" s="4">
        <v>1871</v>
      </c>
      <c r="C21" s="4">
        <v>173</v>
      </c>
      <c r="D21" s="4">
        <f t="shared" si="0"/>
        <v>2044</v>
      </c>
      <c r="E21" s="5" t="s">
        <v>0</v>
      </c>
      <c r="F21" s="6">
        <v>19</v>
      </c>
      <c r="G21" s="7">
        <f>$I$2*D21+(1-$I$2)*G20</f>
        <v>1302.2776751210374</v>
      </c>
      <c r="O21" s="4" t="s">
        <v>27</v>
      </c>
      <c r="P21" s="4">
        <v>1871</v>
      </c>
      <c r="Q21" s="4">
        <v>173</v>
      </c>
      <c r="R21" s="4">
        <f t="shared" si="1"/>
        <v>2044</v>
      </c>
      <c r="S21" s="5" t="s">
        <v>0</v>
      </c>
      <c r="T21" s="6">
        <v>19</v>
      </c>
      <c r="U21" s="7">
        <f>$I$2*R21+(1-$I$2)*U20</f>
        <v>1302.2776751210374</v>
      </c>
    </row>
    <row r="22" spans="1:21" ht="15.75" x14ac:dyDescent="0.25">
      <c r="A22" s="4" t="s">
        <v>28</v>
      </c>
      <c r="B22" s="4">
        <v>1599</v>
      </c>
      <c r="C22" s="4">
        <v>127</v>
      </c>
      <c r="D22" s="4">
        <f t="shared" si="0"/>
        <v>1726</v>
      </c>
      <c r="E22" s="5" t="s">
        <v>0</v>
      </c>
      <c r="F22" s="6">
        <v>20</v>
      </c>
      <c r="G22" s="7">
        <f>$I$2*D22+(1-$I$2)*G21</f>
        <v>1310.6682162077495</v>
      </c>
      <c r="O22" s="4" t="s">
        <v>28</v>
      </c>
      <c r="P22" s="4">
        <v>1599</v>
      </c>
      <c r="Q22" s="4">
        <v>127</v>
      </c>
      <c r="R22" s="4">
        <f t="shared" si="1"/>
        <v>1726</v>
      </c>
      <c r="S22" s="5" t="s">
        <v>0</v>
      </c>
      <c r="T22" s="6">
        <v>20</v>
      </c>
      <c r="U22" s="7">
        <f>$I$2*R22+(1-$I$2)*U21</f>
        <v>1310.6682162077495</v>
      </c>
    </row>
    <row r="23" spans="1:21" ht="15.75" x14ac:dyDescent="0.25">
      <c r="A23" s="4" t="s">
        <v>29</v>
      </c>
      <c r="B23" s="4">
        <v>1737</v>
      </c>
      <c r="C23" s="4">
        <v>144</v>
      </c>
      <c r="D23" s="4">
        <f t="shared" si="0"/>
        <v>1881</v>
      </c>
      <c r="E23" s="5" t="s">
        <v>0</v>
      </c>
      <c r="F23" s="6">
        <v>21</v>
      </c>
      <c r="G23" s="7">
        <f>$I$2*D23+(1-$I$2)*G22</f>
        <v>1321.9619148967051</v>
      </c>
      <c r="O23" s="4" t="s">
        <v>29</v>
      </c>
      <c r="P23" s="4">
        <v>1737</v>
      </c>
      <c r="Q23" s="4">
        <v>144</v>
      </c>
      <c r="R23" s="4">
        <f t="shared" si="1"/>
        <v>1881</v>
      </c>
      <c r="S23" s="5" t="s">
        <v>0</v>
      </c>
      <c r="T23" s="6">
        <v>21</v>
      </c>
      <c r="U23" s="7">
        <f>$I$2*R23+(1-$I$2)*U22</f>
        <v>1321.9619148967051</v>
      </c>
    </row>
    <row r="24" spans="1:21" ht="15.75" x14ac:dyDescent="0.25">
      <c r="A24" s="4" t="s">
        <v>30</v>
      </c>
      <c r="B24" s="4">
        <v>1886</v>
      </c>
      <c r="C24" s="4">
        <v>181</v>
      </c>
      <c r="D24" s="4">
        <f t="shared" si="0"/>
        <v>2067</v>
      </c>
      <c r="E24" s="5" t="s">
        <v>0</v>
      </c>
      <c r="F24" s="6">
        <v>22</v>
      </c>
      <c r="G24" s="7">
        <f>$I$2*D24+(1-$I$2)*G23</f>
        <v>1336.7151443046912</v>
      </c>
      <c r="O24" s="4" t="s">
        <v>30</v>
      </c>
      <c r="P24" s="4">
        <v>1886</v>
      </c>
      <c r="Q24" s="4">
        <v>181</v>
      </c>
      <c r="R24" s="4">
        <f t="shared" si="1"/>
        <v>2067</v>
      </c>
      <c r="S24" s="5" t="s">
        <v>0</v>
      </c>
      <c r="T24" s="6">
        <v>22</v>
      </c>
      <c r="U24" s="7">
        <f>$I$2*R24+(1-$I$2)*U23</f>
        <v>1336.7151443046912</v>
      </c>
    </row>
    <row r="25" spans="1:21" ht="15.75" x14ac:dyDescent="0.25">
      <c r="A25" s="4" t="s">
        <v>31</v>
      </c>
      <c r="B25" s="4">
        <v>1872</v>
      </c>
      <c r="C25" s="4">
        <v>159</v>
      </c>
      <c r="D25" s="4">
        <f t="shared" si="0"/>
        <v>2031</v>
      </c>
      <c r="E25" s="5" t="s">
        <v>0</v>
      </c>
      <c r="F25" s="6">
        <v>23</v>
      </c>
      <c r="G25" s="7">
        <f>$I$2*D25+(1-$I$2)*G24</f>
        <v>1350.4633592689547</v>
      </c>
      <c r="O25" s="4" t="s">
        <v>31</v>
      </c>
      <c r="P25" s="4">
        <v>1872</v>
      </c>
      <c r="Q25" s="4">
        <v>159</v>
      </c>
      <c r="R25" s="4">
        <f t="shared" si="1"/>
        <v>2031</v>
      </c>
      <c r="S25" s="5" t="s">
        <v>0</v>
      </c>
      <c r="T25" s="6">
        <v>23</v>
      </c>
      <c r="U25" s="7">
        <f>$I$2*R25+(1-$I$2)*U24</f>
        <v>1350.4633592689547</v>
      </c>
    </row>
    <row r="26" spans="1:21" ht="15.75" x14ac:dyDescent="0.25">
      <c r="A26" s="4" t="s">
        <v>32</v>
      </c>
      <c r="B26" s="4">
        <v>1740</v>
      </c>
      <c r="C26" s="4">
        <v>258</v>
      </c>
      <c r="D26" s="4">
        <f t="shared" si="0"/>
        <v>1998</v>
      </c>
      <c r="E26" s="5" t="s">
        <v>0</v>
      </c>
      <c r="F26" s="6">
        <v>24</v>
      </c>
      <c r="G26" s="7">
        <f>$I$2*D26+(1-$I$2)*G25</f>
        <v>1363.285867006203</v>
      </c>
      <c r="O26" s="4" t="s">
        <v>32</v>
      </c>
      <c r="P26" s="4">
        <v>1740</v>
      </c>
      <c r="Q26" s="4">
        <v>258</v>
      </c>
      <c r="R26" s="4">
        <f t="shared" si="1"/>
        <v>1998</v>
      </c>
      <c r="S26" s="5" t="s">
        <v>0</v>
      </c>
      <c r="T26" s="6">
        <v>24</v>
      </c>
      <c r="U26" s="7">
        <f>$I$2*R26+(1-$I$2)*U25</f>
        <v>1363.285867006203</v>
      </c>
    </row>
    <row r="27" spans="1:21" ht="15.75" x14ac:dyDescent="0.25">
      <c r="A27" s="4" t="s">
        <v>33</v>
      </c>
      <c r="B27" s="4">
        <v>1429</v>
      </c>
      <c r="C27" s="4">
        <v>260</v>
      </c>
      <c r="D27" s="4">
        <f t="shared" si="0"/>
        <v>1689</v>
      </c>
      <c r="E27" s="5" t="s">
        <v>0</v>
      </c>
      <c r="F27" s="6">
        <v>25</v>
      </c>
      <c r="G27" s="7">
        <f>$I$2*D27+(1-$I$2)*G26</f>
        <v>1369.7356518179613</v>
      </c>
      <c r="O27" s="4" t="s">
        <v>33</v>
      </c>
      <c r="P27" s="4">
        <v>1429</v>
      </c>
      <c r="Q27" s="4">
        <v>260</v>
      </c>
      <c r="R27" s="4">
        <f t="shared" si="1"/>
        <v>1689</v>
      </c>
      <c r="S27" s="5" t="s">
        <v>0</v>
      </c>
      <c r="T27" s="6">
        <v>25</v>
      </c>
      <c r="U27" s="7">
        <f>$I$2*R27+(1-$I$2)*U26</f>
        <v>1369.7356518179613</v>
      </c>
    </row>
    <row r="28" spans="1:21" ht="15.75" x14ac:dyDescent="0.25">
      <c r="A28" s="4" t="s">
        <v>34</v>
      </c>
      <c r="B28" s="4">
        <v>1143</v>
      </c>
      <c r="C28" s="4">
        <v>132</v>
      </c>
      <c r="D28" s="4">
        <f t="shared" si="0"/>
        <v>1275</v>
      </c>
      <c r="E28" s="5" t="s">
        <v>0</v>
      </c>
      <c r="F28" s="6">
        <v>26</v>
      </c>
      <c r="G28" s="7">
        <f>$I$2*D28+(1-$I$2)*G27</f>
        <v>1367.8596983166155</v>
      </c>
      <c r="O28" s="4" t="s">
        <v>34</v>
      </c>
      <c r="P28" s="4">
        <v>1143</v>
      </c>
      <c r="Q28" s="4">
        <v>132</v>
      </c>
      <c r="R28" s="4">
        <f t="shared" si="1"/>
        <v>1275</v>
      </c>
      <c r="S28" s="5" t="s">
        <v>0</v>
      </c>
      <c r="T28" s="6">
        <v>26</v>
      </c>
      <c r="U28" s="7">
        <f>$I$2*R28+(1-$I$2)*U27</f>
        <v>1367.8596983166155</v>
      </c>
    </row>
    <row r="29" spans="1:21" ht="15.75" x14ac:dyDescent="0.25">
      <c r="A29" s="4" t="s">
        <v>35</v>
      </c>
      <c r="B29" s="4">
        <v>1065</v>
      </c>
      <c r="C29" s="4">
        <v>182</v>
      </c>
      <c r="D29" s="4">
        <f t="shared" si="0"/>
        <v>1247</v>
      </c>
      <c r="E29" s="5" t="s">
        <v>0</v>
      </c>
      <c r="F29" s="6">
        <v>27</v>
      </c>
      <c r="G29" s="7">
        <f>$I$2*D29+(1-$I$2)*G28</f>
        <v>1365.4664369638112</v>
      </c>
      <c r="O29" s="4" t="s">
        <v>35</v>
      </c>
      <c r="P29" s="4">
        <v>1065</v>
      </c>
      <c r="Q29" s="4">
        <v>182</v>
      </c>
      <c r="R29" s="4">
        <f t="shared" si="1"/>
        <v>1247</v>
      </c>
      <c r="S29" s="5" t="s">
        <v>0</v>
      </c>
      <c r="T29" s="6">
        <v>27</v>
      </c>
      <c r="U29" s="7">
        <f>$I$2*R29+(1-$I$2)*U28</f>
        <v>1365.4664369638112</v>
      </c>
    </row>
    <row r="30" spans="1:21" ht="15.75" x14ac:dyDescent="0.25">
      <c r="A30" s="4" t="s">
        <v>36</v>
      </c>
      <c r="B30" s="4">
        <v>1514</v>
      </c>
      <c r="C30" s="4">
        <v>263</v>
      </c>
      <c r="D30" s="4">
        <f t="shared" si="0"/>
        <v>1777</v>
      </c>
      <c r="E30" s="5" t="s">
        <v>0</v>
      </c>
      <c r="F30" s="6">
        <v>28</v>
      </c>
      <c r="G30" s="7">
        <f>$I$2*D30+(1-$I$2)*G29</f>
        <v>1373.6156164298743</v>
      </c>
      <c r="O30" s="4" t="s">
        <v>36</v>
      </c>
      <c r="P30" s="4">
        <v>1514</v>
      </c>
      <c r="Q30" s="4">
        <v>263</v>
      </c>
      <c r="R30" s="4">
        <f t="shared" si="1"/>
        <v>1777</v>
      </c>
      <c r="S30" s="5" t="s">
        <v>0</v>
      </c>
      <c r="T30" s="6">
        <v>28</v>
      </c>
      <c r="U30" s="7">
        <f>$I$2*R30+(1-$I$2)*U29</f>
        <v>1373.6156164298743</v>
      </c>
    </row>
    <row r="31" spans="1:21" ht="15.75" x14ac:dyDescent="0.25">
      <c r="A31" s="4" t="s">
        <v>37</v>
      </c>
      <c r="B31" s="4">
        <v>1333</v>
      </c>
      <c r="C31" s="4">
        <v>204</v>
      </c>
      <c r="D31" s="4">
        <f t="shared" si="0"/>
        <v>1537</v>
      </c>
      <c r="E31" s="5" t="s">
        <v>0</v>
      </c>
      <c r="F31" s="6">
        <v>29</v>
      </c>
      <c r="G31" s="7">
        <f>$I$2*D31+(1-$I$2)*G30</f>
        <v>1376.8509507579956</v>
      </c>
      <c r="O31" s="4" t="s">
        <v>37</v>
      </c>
      <c r="P31" s="4">
        <v>1333</v>
      </c>
      <c r="Q31" s="4">
        <v>204</v>
      </c>
      <c r="R31" s="4">
        <f t="shared" si="1"/>
        <v>1537</v>
      </c>
      <c r="S31" s="5" t="s">
        <v>0</v>
      </c>
      <c r="T31" s="6">
        <v>29</v>
      </c>
      <c r="U31" s="7">
        <f>$I$2*R31+(1-$I$2)*U30</f>
        <v>1376.8509507579956</v>
      </c>
    </row>
    <row r="32" spans="1:21" ht="15.75" x14ac:dyDescent="0.25">
      <c r="A32" s="4" t="s">
        <v>38</v>
      </c>
      <c r="B32" s="4">
        <v>1608</v>
      </c>
      <c r="C32" s="4">
        <v>277</v>
      </c>
      <c r="D32" s="4">
        <f t="shared" si="0"/>
        <v>1885</v>
      </c>
      <c r="E32" s="5" t="s">
        <v>0</v>
      </c>
      <c r="F32" s="6">
        <v>30</v>
      </c>
      <c r="G32" s="7">
        <f>$I$2*D32+(1-$I$2)*G31</f>
        <v>1386.9133081687285</v>
      </c>
      <c r="O32" s="4" t="s">
        <v>38</v>
      </c>
      <c r="P32" s="4">
        <v>1608</v>
      </c>
      <c r="Q32" s="4">
        <v>277</v>
      </c>
      <c r="R32" s="4">
        <f t="shared" si="1"/>
        <v>1885</v>
      </c>
      <c r="S32" s="5" t="s">
        <v>0</v>
      </c>
      <c r="T32" s="6">
        <v>30</v>
      </c>
      <c r="U32" s="7">
        <f>$I$2*R32+(1-$I$2)*U31</f>
        <v>1386.9133081687285</v>
      </c>
    </row>
    <row r="33" spans="1:21" ht="15.75" x14ac:dyDescent="0.25">
      <c r="A33" s="4" t="s">
        <v>39</v>
      </c>
      <c r="B33" s="4">
        <v>1515</v>
      </c>
      <c r="C33" s="4">
        <v>167</v>
      </c>
      <c r="D33" s="4">
        <f t="shared" si="0"/>
        <v>1682</v>
      </c>
      <c r="E33" s="5" t="s">
        <v>0</v>
      </c>
      <c r="F33" s="6">
        <v>31</v>
      </c>
      <c r="G33" s="7">
        <f>$I$2*D33+(1-$I$2)*G32</f>
        <v>1392.7566089970703</v>
      </c>
      <c r="O33" s="4" t="s">
        <v>39</v>
      </c>
      <c r="P33" s="4">
        <v>1515</v>
      </c>
      <c r="Q33" s="4">
        <v>167</v>
      </c>
      <c r="R33" s="4">
        <f t="shared" si="1"/>
        <v>1682</v>
      </c>
      <c r="S33" s="5" t="s">
        <v>0</v>
      </c>
      <c r="T33" s="6">
        <v>31</v>
      </c>
      <c r="U33" s="7">
        <f>$I$2*R33+(1-$I$2)*U32</f>
        <v>1392.7566089970703</v>
      </c>
    </row>
    <row r="34" spans="1:21" ht="15.75" x14ac:dyDescent="0.25">
      <c r="A34" s="4" t="s">
        <v>40</v>
      </c>
      <c r="B34" s="4">
        <v>1137</v>
      </c>
      <c r="C34" s="4">
        <v>149</v>
      </c>
      <c r="D34" s="4">
        <f t="shared" si="0"/>
        <v>1286</v>
      </c>
      <c r="E34" s="5" t="s">
        <v>0</v>
      </c>
      <c r="F34" s="6">
        <v>32</v>
      </c>
      <c r="G34" s="7">
        <f>$I$2*D34+(1-$I$2)*G33</f>
        <v>1390.6426167397026</v>
      </c>
      <c r="O34" s="4" t="s">
        <v>40</v>
      </c>
      <c r="P34" s="4">
        <v>1137</v>
      </c>
      <c r="Q34" s="4">
        <v>149</v>
      </c>
      <c r="R34" s="4">
        <f t="shared" si="1"/>
        <v>1286</v>
      </c>
      <c r="S34" s="5" t="s">
        <v>0</v>
      </c>
      <c r="T34" s="6">
        <v>32</v>
      </c>
      <c r="U34" s="7">
        <f>$I$2*R34+(1-$I$2)*U33</f>
        <v>1390.6426167397026</v>
      </c>
    </row>
    <row r="35" spans="1:21" ht="15.75" x14ac:dyDescent="0.25">
      <c r="A35" s="4" t="s">
        <v>41</v>
      </c>
      <c r="B35" s="4">
        <v>1988</v>
      </c>
      <c r="C35" s="4">
        <v>215</v>
      </c>
      <c r="D35" s="4">
        <f t="shared" si="0"/>
        <v>2203</v>
      </c>
      <c r="E35" s="5" t="s">
        <v>0</v>
      </c>
      <c r="F35" s="6">
        <v>33</v>
      </c>
      <c r="G35" s="7">
        <f>$I$2*D35+(1-$I$2)*G34</f>
        <v>1406.7289015567383</v>
      </c>
      <c r="O35" s="4" t="s">
        <v>41</v>
      </c>
      <c r="P35" s="4">
        <v>1988</v>
      </c>
      <c r="Q35" s="4">
        <v>215</v>
      </c>
      <c r="R35" s="4">
        <f t="shared" si="1"/>
        <v>2203</v>
      </c>
      <c r="S35" s="5" t="s">
        <v>0</v>
      </c>
      <c r="T35" s="6">
        <v>33</v>
      </c>
      <c r="U35" s="7">
        <f>$I$2*R35+(1-$I$2)*U34</f>
        <v>1406.7289015567383</v>
      </c>
    </row>
    <row r="36" spans="1:21" ht="15.75" x14ac:dyDescent="0.25">
      <c r="A36" s="4" t="s">
        <v>42</v>
      </c>
      <c r="B36" s="4">
        <v>1994</v>
      </c>
      <c r="C36" s="4">
        <v>212</v>
      </c>
      <c r="D36" s="4">
        <f t="shared" si="0"/>
        <v>2206</v>
      </c>
      <c r="E36" s="5" t="s">
        <v>0</v>
      </c>
      <c r="F36" s="6">
        <v>34</v>
      </c>
      <c r="G36" s="7">
        <f>$I$2*D36+(1-$I$2)*G35</f>
        <v>1422.5560520209613</v>
      </c>
      <c r="O36" s="4" t="s">
        <v>42</v>
      </c>
      <c r="P36" s="4">
        <v>1994</v>
      </c>
      <c r="Q36" s="4">
        <v>212</v>
      </c>
      <c r="R36" s="4">
        <f t="shared" si="1"/>
        <v>2206</v>
      </c>
      <c r="S36" s="5" t="s">
        <v>0</v>
      </c>
      <c r="T36" s="6">
        <v>34</v>
      </c>
      <c r="U36" s="7">
        <f>$I$2*R36+(1-$I$2)*U35</f>
        <v>1422.5560520209613</v>
      </c>
    </row>
    <row r="37" spans="1:21" ht="15.75" x14ac:dyDescent="0.25">
      <c r="A37" s="4" t="s">
        <v>43</v>
      </c>
      <c r="B37" s="4">
        <v>1806</v>
      </c>
      <c r="C37" s="4">
        <v>116</v>
      </c>
      <c r="D37" s="4">
        <f t="shared" si="0"/>
        <v>1922</v>
      </c>
      <c r="E37" s="5" t="s">
        <v>0</v>
      </c>
      <c r="F37" s="6">
        <v>35</v>
      </c>
      <c r="G37" s="7">
        <f>$I$2*D37+(1-$I$2)*G36</f>
        <v>1432.4460311888631</v>
      </c>
      <c r="O37" s="4" t="s">
        <v>43</v>
      </c>
      <c r="P37" s="4">
        <v>1806</v>
      </c>
      <c r="Q37" s="4">
        <v>116</v>
      </c>
      <c r="R37" s="4">
        <f t="shared" si="1"/>
        <v>1922</v>
      </c>
      <c r="S37" s="5" t="s">
        <v>0</v>
      </c>
      <c r="T37" s="6">
        <v>35</v>
      </c>
      <c r="U37" s="7">
        <f>$I$2*R37+(1-$I$2)*U36</f>
        <v>1432.4460311888631</v>
      </c>
    </row>
    <row r="38" spans="1:21" ht="15.75" x14ac:dyDescent="0.25">
      <c r="A38" s="4" t="s">
        <v>44</v>
      </c>
      <c r="B38" s="4">
        <v>1257</v>
      </c>
      <c r="C38" s="4">
        <v>248</v>
      </c>
      <c r="D38" s="4">
        <f t="shared" si="0"/>
        <v>1505</v>
      </c>
      <c r="E38" s="5" t="s">
        <v>0</v>
      </c>
      <c r="F38" s="6">
        <v>36</v>
      </c>
      <c r="G38" s="7">
        <f>$I$2*D38+(1-$I$2)*G37</f>
        <v>1433.8827434425489</v>
      </c>
      <c r="O38" s="4" t="s">
        <v>44</v>
      </c>
      <c r="P38" s="4">
        <v>1257</v>
      </c>
      <c r="Q38" s="4">
        <v>248</v>
      </c>
      <c r="R38" s="4">
        <f t="shared" si="1"/>
        <v>1505</v>
      </c>
      <c r="S38" s="5" t="s">
        <v>0</v>
      </c>
      <c r="T38" s="6">
        <v>36</v>
      </c>
      <c r="U38" s="7">
        <f>$I$2*R38+(1-$I$2)*U37</f>
        <v>1433.8827434425489</v>
      </c>
    </row>
    <row r="39" spans="1:21" ht="15.75" x14ac:dyDescent="0.25">
      <c r="A39" s="4" t="s">
        <v>45</v>
      </c>
      <c r="B39" s="4">
        <v>1846</v>
      </c>
      <c r="C39" s="4">
        <v>268</v>
      </c>
      <c r="D39" s="4">
        <f t="shared" si="0"/>
        <v>2114</v>
      </c>
      <c r="E39" s="5" t="s">
        <v>0</v>
      </c>
      <c r="F39" s="6">
        <v>37</v>
      </c>
      <c r="G39" s="7">
        <f>$I$2*D39+(1-$I$2)*G38</f>
        <v>1447.3504118892311</v>
      </c>
      <c r="O39" s="4" t="s">
        <v>45</v>
      </c>
      <c r="P39" s="4">
        <v>1846</v>
      </c>
      <c r="Q39" s="4">
        <v>268</v>
      </c>
      <c r="R39" s="4">
        <f t="shared" si="1"/>
        <v>2114</v>
      </c>
      <c r="S39" s="5" t="s">
        <v>0</v>
      </c>
      <c r="T39" s="6">
        <v>37</v>
      </c>
      <c r="U39" s="7">
        <f>$I$2*R39+(1-$I$2)*U38</f>
        <v>1447.3504118892311</v>
      </c>
    </row>
    <row r="40" spans="1:21" ht="15.75" x14ac:dyDescent="0.25">
      <c r="A40" s="4" t="s">
        <v>46</v>
      </c>
      <c r="B40" s="4">
        <v>1589</v>
      </c>
      <c r="C40" s="4">
        <v>241</v>
      </c>
      <c r="D40" s="4">
        <f t="shared" si="0"/>
        <v>1830</v>
      </c>
      <c r="E40" s="5" t="s">
        <v>0</v>
      </c>
      <c r="F40" s="6">
        <v>38</v>
      </c>
      <c r="G40" s="7">
        <f>$I$2*D40+(1-$I$2)*G39</f>
        <v>1454.9276314557808</v>
      </c>
      <c r="O40" s="4" t="s">
        <v>46</v>
      </c>
      <c r="P40" s="4">
        <v>1589</v>
      </c>
      <c r="Q40" s="4">
        <v>241</v>
      </c>
      <c r="R40" s="4">
        <f t="shared" si="1"/>
        <v>1830</v>
      </c>
      <c r="S40" s="5" t="s">
        <v>0</v>
      </c>
      <c r="T40" s="6">
        <v>38</v>
      </c>
      <c r="U40" s="7">
        <f>$I$2*R40+(1-$I$2)*U39</f>
        <v>1454.9276314557808</v>
      </c>
    </row>
    <row r="41" spans="1:21" ht="15.75" x14ac:dyDescent="0.25">
      <c r="A41" s="4" t="s">
        <v>47</v>
      </c>
      <c r="B41" s="4">
        <v>1337</v>
      </c>
      <c r="C41" s="4">
        <v>142</v>
      </c>
      <c r="D41" s="4">
        <f t="shared" si="0"/>
        <v>1479</v>
      </c>
      <c r="E41" s="5" t="s">
        <v>0</v>
      </c>
      <c r="F41" s="6">
        <v>39</v>
      </c>
      <c r="G41" s="7">
        <f>$I$2*D41+(1-$I$2)*G40</f>
        <v>1455.4043120210129</v>
      </c>
      <c r="O41" s="4" t="s">
        <v>47</v>
      </c>
      <c r="P41" s="4">
        <v>1337</v>
      </c>
      <c r="Q41" s="4">
        <v>142</v>
      </c>
      <c r="R41" s="4">
        <f t="shared" si="1"/>
        <v>1479</v>
      </c>
      <c r="S41" s="5" t="s">
        <v>0</v>
      </c>
      <c r="T41" s="6">
        <v>39</v>
      </c>
      <c r="U41" s="7">
        <f>$I$2*R41+(1-$I$2)*U40</f>
        <v>1455.4043120210129</v>
      </c>
    </row>
    <row r="42" spans="1:21" ht="15.75" x14ac:dyDescent="0.25">
      <c r="A42" s="4" t="s">
        <v>48</v>
      </c>
      <c r="B42" s="4">
        <v>1575</v>
      </c>
      <c r="C42" s="4">
        <v>229</v>
      </c>
      <c r="D42" s="4">
        <f t="shared" si="0"/>
        <v>1804</v>
      </c>
      <c r="E42" s="5" t="s">
        <v>0</v>
      </c>
      <c r="F42" s="6">
        <v>40</v>
      </c>
      <c r="G42" s="7">
        <f>$I$2*D42+(1-$I$2)*G41</f>
        <v>1462.3071969314879</v>
      </c>
      <c r="O42" s="4" t="s">
        <v>48</v>
      </c>
      <c r="P42" s="4">
        <v>1575</v>
      </c>
      <c r="Q42" s="4">
        <v>229</v>
      </c>
      <c r="R42" s="4">
        <f t="shared" si="1"/>
        <v>1804</v>
      </c>
      <c r="S42" s="5" t="s">
        <v>0</v>
      </c>
      <c r="T42" s="6">
        <v>40</v>
      </c>
      <c r="U42" s="7">
        <f>$I$2*R42+(1-$I$2)*U41</f>
        <v>1462.3071969314879</v>
      </c>
    </row>
    <row r="43" spans="1:21" ht="15.75" x14ac:dyDescent="0.25">
      <c r="A43" s="4" t="s">
        <v>49</v>
      </c>
      <c r="B43" s="4">
        <v>1013</v>
      </c>
      <c r="C43" s="4">
        <v>276</v>
      </c>
      <c r="D43" s="4">
        <f t="shared" si="0"/>
        <v>1289</v>
      </c>
      <c r="E43" s="5" t="s">
        <v>0</v>
      </c>
      <c r="F43" s="6">
        <v>41</v>
      </c>
      <c r="G43" s="7">
        <f>$I$2*D43+(1-$I$2)*G42</f>
        <v>1458.8753712496764</v>
      </c>
      <c r="O43" s="4" t="s">
        <v>49</v>
      </c>
      <c r="P43" s="4">
        <v>1013</v>
      </c>
      <c r="Q43" s="4">
        <v>276</v>
      </c>
      <c r="R43" s="4">
        <f t="shared" si="1"/>
        <v>1289</v>
      </c>
      <c r="S43" s="5" t="s">
        <v>0</v>
      </c>
      <c r="T43" s="6">
        <v>41</v>
      </c>
      <c r="U43" s="7">
        <f>$I$2*R43+(1-$I$2)*U42</f>
        <v>1458.8753712496764</v>
      </c>
    </row>
    <row r="44" spans="1:21" ht="15.75" x14ac:dyDescent="0.25">
      <c r="A44" s="4" t="s">
        <v>50</v>
      </c>
      <c r="B44" s="4">
        <v>1645</v>
      </c>
      <c r="C44" s="4">
        <v>175</v>
      </c>
      <c r="D44" s="4">
        <f t="shared" si="0"/>
        <v>1820</v>
      </c>
      <c r="E44" s="5" t="s">
        <v>0</v>
      </c>
      <c r="F44" s="6">
        <v>42</v>
      </c>
      <c r="G44" s="7">
        <f>$I$2*D44+(1-$I$2)*G43</f>
        <v>1466.0263539972077</v>
      </c>
      <c r="O44" s="4" t="s">
        <v>50</v>
      </c>
      <c r="P44" s="4">
        <v>1645</v>
      </c>
      <c r="Q44" s="4">
        <v>175</v>
      </c>
      <c r="R44" s="4">
        <f t="shared" si="1"/>
        <v>1820</v>
      </c>
      <c r="S44" s="5" t="s">
        <v>0</v>
      </c>
      <c r="T44" s="6">
        <v>42</v>
      </c>
      <c r="U44" s="7">
        <f>$I$2*R44+(1-$I$2)*U43</f>
        <v>1466.0263539972077</v>
      </c>
    </row>
    <row r="45" spans="1:21" ht="15.75" x14ac:dyDescent="0.25">
      <c r="A45" s="4" t="s">
        <v>51</v>
      </c>
      <c r="B45" s="4">
        <v>1269</v>
      </c>
      <c r="C45" s="4">
        <v>230</v>
      </c>
      <c r="D45" s="4">
        <f t="shared" si="0"/>
        <v>1499</v>
      </c>
      <c r="E45" s="5" t="s">
        <v>0</v>
      </c>
      <c r="F45" s="6">
        <v>43</v>
      </c>
      <c r="G45" s="7">
        <f>$I$2*D45+(1-$I$2)*G44</f>
        <v>1466.6792974824114</v>
      </c>
      <c r="O45" s="4" t="s">
        <v>51</v>
      </c>
      <c r="P45" s="4">
        <v>1269</v>
      </c>
      <c r="Q45" s="4">
        <v>230</v>
      </c>
      <c r="R45" s="4">
        <f t="shared" si="1"/>
        <v>1499</v>
      </c>
      <c r="S45" s="5" t="s">
        <v>0</v>
      </c>
      <c r="T45" s="6">
        <v>43</v>
      </c>
      <c r="U45" s="7">
        <f>$I$2*R45+(1-$I$2)*U44</f>
        <v>1466.6792974824114</v>
      </c>
    </row>
    <row r="46" spans="1:21" ht="15.75" x14ac:dyDescent="0.25">
      <c r="A46" s="4" t="s">
        <v>52</v>
      </c>
      <c r="B46" s="4">
        <v>1414</v>
      </c>
      <c r="C46" s="4">
        <v>206</v>
      </c>
      <c r="D46" s="4">
        <f t="shared" si="0"/>
        <v>1620</v>
      </c>
      <c r="E46" s="5" t="s">
        <v>0</v>
      </c>
      <c r="F46" s="6">
        <v>44</v>
      </c>
      <c r="G46" s="7">
        <f>$I$2*D46+(1-$I$2)*G45</f>
        <v>1469.715350997611</v>
      </c>
      <c r="O46" s="4" t="s">
        <v>52</v>
      </c>
      <c r="P46" s="4">
        <v>1414</v>
      </c>
      <c r="Q46" s="4">
        <v>206</v>
      </c>
      <c r="R46" s="4">
        <f t="shared" si="1"/>
        <v>1620</v>
      </c>
      <c r="S46" s="5" t="s">
        <v>0</v>
      </c>
      <c r="T46" s="6">
        <v>44</v>
      </c>
      <c r="U46" s="7">
        <f>$I$2*R46+(1-$I$2)*U45</f>
        <v>1469.715350997611</v>
      </c>
    </row>
    <row r="47" spans="1:21" ht="15.75" x14ac:dyDescent="0.25">
      <c r="A47" s="4" t="s">
        <v>53</v>
      </c>
      <c r="B47" s="4">
        <v>1613</v>
      </c>
      <c r="C47" s="4">
        <v>290</v>
      </c>
      <c r="D47" s="4">
        <f t="shared" si="0"/>
        <v>1903</v>
      </c>
      <c r="E47" s="5" t="s">
        <v>0</v>
      </c>
      <c r="F47" s="6">
        <v>45</v>
      </c>
      <c r="G47" s="7">
        <f>$I$2*D47+(1-$I$2)*G46</f>
        <v>1478.2952450372622</v>
      </c>
      <c r="O47" s="4" t="s">
        <v>53</v>
      </c>
      <c r="P47" s="4">
        <v>1613</v>
      </c>
      <c r="Q47" s="4">
        <v>290</v>
      </c>
      <c r="R47" s="4">
        <f t="shared" si="1"/>
        <v>1903</v>
      </c>
      <c r="S47" s="5" t="s">
        <v>0</v>
      </c>
      <c r="T47" s="6">
        <v>45</v>
      </c>
      <c r="U47" s="7">
        <f>$I$2*R47+(1-$I$2)*U46</f>
        <v>1478.2952450372622</v>
      </c>
    </row>
    <row r="48" spans="1:21" ht="15.75" x14ac:dyDescent="0.25">
      <c r="A48" s="4" t="s">
        <v>54</v>
      </c>
      <c r="B48" s="4">
        <v>1677</v>
      </c>
      <c r="C48" s="4">
        <v>156</v>
      </c>
      <c r="D48" s="4">
        <f t="shared" si="0"/>
        <v>1833</v>
      </c>
      <c r="E48" s="5" t="s">
        <v>0</v>
      </c>
      <c r="F48" s="6">
        <v>46</v>
      </c>
      <c r="G48" s="7">
        <f>$I$2*D48+(1-$I$2)*G47</f>
        <v>1485.319101571178</v>
      </c>
      <c r="O48" s="4" t="s">
        <v>54</v>
      </c>
      <c r="P48" s="4">
        <v>1677</v>
      </c>
      <c r="Q48" s="4">
        <v>156</v>
      </c>
      <c r="R48" s="4">
        <f t="shared" si="1"/>
        <v>1833</v>
      </c>
      <c r="S48" s="5" t="s">
        <v>0</v>
      </c>
      <c r="T48" s="6">
        <v>46</v>
      </c>
      <c r="U48" s="7">
        <f>$I$2*R48+(1-$I$2)*U47</f>
        <v>1485.319101571178</v>
      </c>
    </row>
    <row r="49" spans="1:21" ht="15.75" x14ac:dyDescent="0.25">
      <c r="A49" s="4" t="s">
        <v>55</v>
      </c>
      <c r="B49" s="4">
        <v>1958</v>
      </c>
      <c r="C49" s="4">
        <v>102</v>
      </c>
      <c r="D49" s="4">
        <f t="shared" si="0"/>
        <v>2060</v>
      </c>
      <c r="E49" s="5" t="s">
        <v>0</v>
      </c>
      <c r="F49" s="6">
        <v>47</v>
      </c>
      <c r="G49" s="7">
        <f>$I$2*D49+(1-$I$2)*G48</f>
        <v>1496.6989213420457</v>
      </c>
      <c r="O49" s="4" t="s">
        <v>55</v>
      </c>
      <c r="P49" s="4">
        <v>1958</v>
      </c>
      <c r="Q49" s="4">
        <v>102</v>
      </c>
      <c r="R49" s="4">
        <f t="shared" si="1"/>
        <v>2060</v>
      </c>
      <c r="S49" s="5" t="s">
        <v>0</v>
      </c>
      <c r="T49" s="6">
        <v>47</v>
      </c>
      <c r="U49" s="7">
        <f>$I$2*R49+(1-$I$2)*U48</f>
        <v>1496.6989213420457</v>
      </c>
    </row>
    <row r="50" spans="1:21" ht="15.75" x14ac:dyDescent="0.25">
      <c r="A50" s="4" t="s">
        <v>56</v>
      </c>
      <c r="B50" s="4">
        <v>1801</v>
      </c>
      <c r="C50" s="4">
        <v>161</v>
      </c>
      <c r="D50" s="4">
        <f t="shared" si="0"/>
        <v>1962</v>
      </c>
      <c r="E50" s="5" t="s">
        <v>0</v>
      </c>
      <c r="F50" s="6">
        <v>48</v>
      </c>
      <c r="G50" s="7">
        <f>$I$2*D50+(1-$I$2)*G49</f>
        <v>1505.9128040877479</v>
      </c>
      <c r="O50" s="4" t="s">
        <v>56</v>
      </c>
      <c r="P50" s="4">
        <v>1801</v>
      </c>
      <c r="Q50" s="4">
        <v>161</v>
      </c>
      <c r="R50" s="4">
        <f t="shared" si="1"/>
        <v>1962</v>
      </c>
      <c r="S50" s="5" t="s">
        <v>0</v>
      </c>
      <c r="T50" s="6">
        <v>48</v>
      </c>
      <c r="U50" s="7">
        <f>$I$2*R50+(1-$I$2)*U49</f>
        <v>1505.9128040877479</v>
      </c>
    </row>
    <row r="51" spans="1:21" ht="15.75" x14ac:dyDescent="0.25">
      <c r="A51" s="4" t="s">
        <v>57</v>
      </c>
      <c r="B51" s="4">
        <v>1399</v>
      </c>
      <c r="C51" s="4">
        <v>222</v>
      </c>
      <c r="D51" s="4">
        <f t="shared" si="0"/>
        <v>1621</v>
      </c>
      <c r="E51" s="5" t="s">
        <v>0</v>
      </c>
      <c r="F51" s="6">
        <v>49</v>
      </c>
      <c r="G51" s="7">
        <f>$I$2*D51+(1-$I$2)*G50</f>
        <v>1508.1917584622479</v>
      </c>
      <c r="O51" s="4" t="s">
        <v>57</v>
      </c>
      <c r="P51" s="4">
        <v>1399</v>
      </c>
      <c r="Q51" s="4">
        <v>222</v>
      </c>
      <c r="R51" s="4">
        <f t="shared" si="1"/>
        <v>1621</v>
      </c>
      <c r="S51" s="5" t="s">
        <v>0</v>
      </c>
      <c r="T51" s="6">
        <v>49</v>
      </c>
      <c r="U51" s="7">
        <f>$I$2*R51+(1-$I$2)*U50</f>
        <v>1508.1917584622479</v>
      </c>
    </row>
    <row r="52" spans="1:21" ht="15.75" x14ac:dyDescent="0.25">
      <c r="A52" s="4" t="s">
        <v>58</v>
      </c>
      <c r="B52" s="4">
        <v>1401</v>
      </c>
      <c r="C52" s="4">
        <v>121</v>
      </c>
      <c r="D52" s="4">
        <f t="shared" si="0"/>
        <v>1522</v>
      </c>
      <c r="E52" s="5" t="s">
        <v>0</v>
      </c>
      <c r="F52" s="6">
        <v>50</v>
      </c>
      <c r="G52" s="7">
        <f>$I$2*D52+(1-$I$2)*G51</f>
        <v>1508.465188987748</v>
      </c>
      <c r="O52" s="4" t="s">
        <v>58</v>
      </c>
      <c r="P52" s="4">
        <v>1401</v>
      </c>
      <c r="Q52" s="4">
        <v>121</v>
      </c>
      <c r="R52" s="4">
        <f t="shared" si="1"/>
        <v>1522</v>
      </c>
      <c r="S52" s="5" t="s">
        <v>0</v>
      </c>
      <c r="T52" s="6">
        <v>50</v>
      </c>
      <c r="U52" s="7">
        <f>$I$2*R52+(1-$I$2)*U51</f>
        <v>1508.465188987748</v>
      </c>
    </row>
    <row r="53" spans="1:21" ht="15.75" x14ac:dyDescent="0.25">
      <c r="A53" s="4" t="s">
        <v>59</v>
      </c>
      <c r="B53" s="4">
        <v>1273</v>
      </c>
      <c r="C53" s="4">
        <v>297</v>
      </c>
      <c r="D53" s="4">
        <f t="shared" si="0"/>
        <v>1570</v>
      </c>
      <c r="E53" s="5" t="s">
        <v>0</v>
      </c>
      <c r="F53" s="6">
        <v>51</v>
      </c>
      <c r="G53" s="7">
        <f>$I$2*D53+(1-$I$2)*G52</f>
        <v>1509.6837000969015</v>
      </c>
      <c r="O53" s="4" t="s">
        <v>59</v>
      </c>
      <c r="P53" s="4">
        <v>1273</v>
      </c>
      <c r="Q53" s="4">
        <v>297</v>
      </c>
      <c r="R53" s="4">
        <f t="shared" si="1"/>
        <v>1570</v>
      </c>
      <c r="S53" s="5" t="s">
        <v>0</v>
      </c>
      <c r="T53" s="6">
        <v>51</v>
      </c>
      <c r="U53" s="7">
        <f>$I$2*R53+(1-$I$2)*U52</f>
        <v>1509.6837000969015</v>
      </c>
    </row>
    <row r="54" spans="1:21" ht="15.75" x14ac:dyDescent="0.25">
      <c r="A54" s="4" t="s">
        <v>60</v>
      </c>
      <c r="B54" s="4">
        <v>1624</v>
      </c>
      <c r="C54" s="4">
        <v>298</v>
      </c>
      <c r="D54" s="4">
        <f t="shared" si="0"/>
        <v>1922</v>
      </c>
      <c r="E54" s="5" t="s">
        <v>0</v>
      </c>
      <c r="F54" s="6">
        <v>52</v>
      </c>
      <c r="G54" s="7">
        <f>$I$2*D54+(1-$I$2)*G53</f>
        <v>1517.8483793029036</v>
      </c>
      <c r="O54" s="4" t="s">
        <v>60</v>
      </c>
      <c r="P54" s="4">
        <v>1624</v>
      </c>
      <c r="Q54" s="4">
        <v>298</v>
      </c>
      <c r="R54" s="4">
        <f t="shared" si="1"/>
        <v>1922</v>
      </c>
      <c r="S54" s="5" t="s">
        <v>0</v>
      </c>
      <c r="T54" s="6">
        <v>52</v>
      </c>
      <c r="U54" s="7">
        <f>$I$2*R54+(1-$I$2)*U53</f>
        <v>1517.8483793029036</v>
      </c>
    </row>
    <row r="55" spans="1:21" ht="15.75" x14ac:dyDescent="0.25">
      <c r="A55" s="4" t="s">
        <v>61</v>
      </c>
      <c r="B55" s="4">
        <v>1567</v>
      </c>
      <c r="C55" s="4">
        <v>107</v>
      </c>
      <c r="D55" s="4">
        <f t="shared" si="0"/>
        <v>1674</v>
      </c>
      <c r="E55" s="5" t="s">
        <v>0</v>
      </c>
      <c r="F55" s="6">
        <v>53</v>
      </c>
      <c r="G55" s="7">
        <f>$I$2*D55+(1-$I$2)*G54</f>
        <v>1520.940490603836</v>
      </c>
      <c r="O55" s="4" t="s">
        <v>61</v>
      </c>
      <c r="P55" s="4">
        <v>1567</v>
      </c>
      <c r="Q55" s="4">
        <v>107</v>
      </c>
      <c r="R55" s="4">
        <f t="shared" si="1"/>
        <v>1674</v>
      </c>
      <c r="S55" s="5" t="s">
        <v>0</v>
      </c>
      <c r="T55" s="6">
        <v>53</v>
      </c>
      <c r="U55" s="7">
        <f>$I$2*R55+(1-$I$2)*U54</f>
        <v>1520.940490603836</v>
      </c>
    </row>
    <row r="56" spans="1:21" ht="15.75" x14ac:dyDescent="0.25">
      <c r="A56" s="4" t="s">
        <v>62</v>
      </c>
      <c r="B56" s="4">
        <v>1813</v>
      </c>
      <c r="C56" s="4">
        <v>269</v>
      </c>
      <c r="D56" s="4">
        <f t="shared" si="0"/>
        <v>2082</v>
      </c>
      <c r="E56" s="5" t="s">
        <v>0</v>
      </c>
      <c r="F56" s="6">
        <v>54</v>
      </c>
      <c r="G56" s="7">
        <f>$I$2*D56+(1-$I$2)*G55</f>
        <v>1532.0505798988095</v>
      </c>
      <c r="O56" s="4" t="s">
        <v>62</v>
      </c>
      <c r="P56" s="4">
        <v>1813</v>
      </c>
      <c r="Q56" s="4">
        <v>269</v>
      </c>
      <c r="R56" s="4">
        <f t="shared" si="1"/>
        <v>2082</v>
      </c>
      <c r="S56" s="5" t="s">
        <v>0</v>
      </c>
      <c r="T56" s="6">
        <v>54</v>
      </c>
      <c r="U56" s="7">
        <f>$I$2*R56+(1-$I$2)*U55</f>
        <v>1532.0505798988095</v>
      </c>
    </row>
    <row r="57" spans="1:21" ht="15.75" x14ac:dyDescent="0.25">
      <c r="A57" s="4" t="s">
        <v>63</v>
      </c>
      <c r="B57" s="4">
        <v>1615</v>
      </c>
      <c r="C57" s="4">
        <v>157</v>
      </c>
      <c r="D57" s="4">
        <f t="shared" si="0"/>
        <v>1772</v>
      </c>
      <c r="E57" s="5" t="s">
        <v>0</v>
      </c>
      <c r="F57" s="6">
        <v>55</v>
      </c>
      <c r="G57" s="7">
        <f>$I$2*D57+(1-$I$2)*G56</f>
        <v>1536.8020535641797</v>
      </c>
      <c r="O57" s="4" t="s">
        <v>63</v>
      </c>
      <c r="P57" s="4">
        <v>1615</v>
      </c>
      <c r="Q57" s="4">
        <v>157</v>
      </c>
      <c r="R57" s="4">
        <f t="shared" si="1"/>
        <v>1772</v>
      </c>
      <c r="S57" s="5" t="s">
        <v>0</v>
      </c>
      <c r="T57" s="6">
        <v>55</v>
      </c>
      <c r="U57" s="7">
        <f>$I$2*R57+(1-$I$2)*U56</f>
        <v>1536.8020535641797</v>
      </c>
    </row>
    <row r="58" spans="1:21" ht="15.75" x14ac:dyDescent="0.25">
      <c r="A58" s="4" t="s">
        <v>64</v>
      </c>
      <c r="B58" s="4">
        <v>1055</v>
      </c>
      <c r="C58" s="4">
        <v>243</v>
      </c>
      <c r="D58" s="4">
        <f t="shared" si="0"/>
        <v>1298</v>
      </c>
      <c r="E58" s="5" t="s">
        <v>0</v>
      </c>
      <c r="F58" s="6">
        <v>56</v>
      </c>
      <c r="G58" s="7">
        <f>$I$2*D58+(1-$I$2)*G57</f>
        <v>1532.0733000282553</v>
      </c>
      <c r="O58" s="4" t="s">
        <v>64</v>
      </c>
      <c r="P58" s="4">
        <v>1055</v>
      </c>
      <c r="Q58" s="4">
        <v>243</v>
      </c>
      <c r="R58" s="4">
        <f t="shared" si="1"/>
        <v>1298</v>
      </c>
      <c r="S58" s="5" t="s">
        <v>0</v>
      </c>
      <c r="T58" s="6">
        <v>56</v>
      </c>
      <c r="U58" s="7">
        <f>$I$2*R58+(1-$I$2)*U57</f>
        <v>1532.0733000282553</v>
      </c>
    </row>
    <row r="59" spans="1:21" ht="15.75" x14ac:dyDescent="0.25">
      <c r="A59" s="4" t="s">
        <v>65</v>
      </c>
      <c r="B59" s="4">
        <v>1588</v>
      </c>
      <c r="C59" s="4">
        <v>109</v>
      </c>
      <c r="D59" s="4">
        <f t="shared" si="0"/>
        <v>1697</v>
      </c>
      <c r="E59" s="5" t="s">
        <v>0</v>
      </c>
      <c r="F59" s="6">
        <v>57</v>
      </c>
      <c r="G59" s="7">
        <f>$I$2*D59+(1-$I$2)*G58</f>
        <v>1535.3391752752204</v>
      </c>
      <c r="O59" s="4" t="s">
        <v>65</v>
      </c>
      <c r="P59" s="4">
        <v>1588</v>
      </c>
      <c r="Q59" s="4">
        <v>109</v>
      </c>
      <c r="R59" s="4">
        <f t="shared" si="1"/>
        <v>1697</v>
      </c>
      <c r="S59" s="5" t="s">
        <v>0</v>
      </c>
      <c r="T59" s="6">
        <v>57</v>
      </c>
      <c r="U59" s="7">
        <f>$I$2*R59+(1-$I$2)*U58</f>
        <v>1535.3391752752204</v>
      </c>
    </row>
    <row r="60" spans="1:21" ht="15.75" x14ac:dyDescent="0.25">
      <c r="A60" s="4" t="s">
        <v>66</v>
      </c>
      <c r="B60" s="4">
        <v>1118</v>
      </c>
      <c r="C60" s="4">
        <v>137</v>
      </c>
      <c r="D60" s="4">
        <f t="shared" si="0"/>
        <v>1255</v>
      </c>
      <c r="E60" s="5" t="s">
        <v>0</v>
      </c>
      <c r="F60" s="6">
        <v>58</v>
      </c>
      <c r="G60" s="7">
        <f>$I$2*D60+(1-$I$2)*G59</f>
        <v>1529.7879044776914</v>
      </c>
      <c r="O60" s="4" t="s">
        <v>66</v>
      </c>
      <c r="P60" s="4">
        <v>1118</v>
      </c>
      <c r="Q60" s="4">
        <v>137</v>
      </c>
      <c r="R60" s="4">
        <f t="shared" si="1"/>
        <v>1255</v>
      </c>
      <c r="S60" s="5" t="s">
        <v>0</v>
      </c>
      <c r="T60" s="6">
        <v>58</v>
      </c>
      <c r="U60" s="7">
        <f>$I$2*R60+(1-$I$2)*U59</f>
        <v>1529.7879044776914</v>
      </c>
    </row>
    <row r="61" spans="1:21" ht="15.75" x14ac:dyDescent="0.25">
      <c r="A61" s="4" t="s">
        <v>67</v>
      </c>
      <c r="B61" s="4">
        <v>1294</v>
      </c>
      <c r="C61" s="4">
        <v>136</v>
      </c>
      <c r="D61" s="4">
        <f t="shared" si="0"/>
        <v>1430</v>
      </c>
      <c r="E61" s="5" t="s">
        <v>0</v>
      </c>
      <c r="F61" s="6">
        <v>59</v>
      </c>
      <c r="G61" s="7">
        <f>$I$2*D61+(1-$I$2)*G60</f>
        <v>1527.8119063692222</v>
      </c>
      <c r="O61" s="4" t="s">
        <v>67</v>
      </c>
      <c r="P61" s="4">
        <v>1294</v>
      </c>
      <c r="Q61" s="4">
        <v>136</v>
      </c>
      <c r="R61" s="4">
        <f t="shared" si="1"/>
        <v>1430</v>
      </c>
      <c r="S61" s="5" t="s">
        <v>0</v>
      </c>
      <c r="T61" s="6">
        <v>59</v>
      </c>
      <c r="U61" s="7">
        <f>$I$2*R61+(1-$I$2)*U60</f>
        <v>1527.8119063692222</v>
      </c>
    </row>
    <row r="62" spans="1:21" ht="15.75" x14ac:dyDescent="0.25">
      <c r="A62" s="4" t="s">
        <v>68</v>
      </c>
      <c r="B62" s="4">
        <v>1136</v>
      </c>
      <c r="C62" s="4">
        <v>176</v>
      </c>
      <c r="D62" s="4">
        <f t="shared" si="0"/>
        <v>1312</v>
      </c>
      <c r="E62" s="5" t="s">
        <v>0</v>
      </c>
      <c r="F62" s="6">
        <v>60</v>
      </c>
      <c r="G62" s="7">
        <f>$I$2*D62+(1-$I$2)*G61</f>
        <v>1523.538403272802</v>
      </c>
      <c r="O62" s="4" t="s">
        <v>68</v>
      </c>
      <c r="P62" s="4">
        <v>1136</v>
      </c>
      <c r="Q62" s="4">
        <v>176</v>
      </c>
      <c r="R62" s="4">
        <f t="shared" si="1"/>
        <v>1312</v>
      </c>
      <c r="S62" s="5" t="s">
        <v>0</v>
      </c>
      <c r="T62" s="6">
        <v>60</v>
      </c>
      <c r="U62" s="7">
        <f>$I$2*R62+(1-$I$2)*U61</f>
        <v>1523.538403272802</v>
      </c>
    </row>
    <row r="63" spans="1:21" ht="15.75" x14ac:dyDescent="0.25">
      <c r="A63" s="4" t="s">
        <v>69</v>
      </c>
      <c r="B63" s="4">
        <v>1142</v>
      </c>
      <c r="C63" s="4">
        <v>155</v>
      </c>
      <c r="D63" s="4">
        <f t="shared" si="0"/>
        <v>1297</v>
      </c>
      <c r="E63" s="5" t="s">
        <v>0</v>
      </c>
      <c r="F63" s="6">
        <v>61</v>
      </c>
      <c r="G63" s="7">
        <f>$I$2*D63+(1-$I$2)*G62</f>
        <v>1519.0524942971028</v>
      </c>
      <c r="O63" s="4" t="s">
        <v>69</v>
      </c>
      <c r="P63" s="4">
        <v>1142</v>
      </c>
      <c r="Q63" s="4">
        <v>155</v>
      </c>
      <c r="R63" s="4">
        <f t="shared" si="1"/>
        <v>1297</v>
      </c>
      <c r="S63" s="5" t="s">
        <v>0</v>
      </c>
      <c r="T63" s="6">
        <v>61</v>
      </c>
      <c r="U63" s="7">
        <f>$I$2*R63+(1-$I$2)*U62</f>
        <v>1519.0524942971028</v>
      </c>
    </row>
    <row r="64" spans="1:21" ht="15.75" x14ac:dyDescent="0.25">
      <c r="A64" s="4" t="s">
        <v>70</v>
      </c>
      <c r="B64" s="4">
        <v>1534</v>
      </c>
      <c r="C64" s="4">
        <v>134</v>
      </c>
      <c r="D64" s="4">
        <f t="shared" si="0"/>
        <v>1668</v>
      </c>
      <c r="E64" s="5" t="s">
        <v>0</v>
      </c>
      <c r="F64" s="6">
        <v>62</v>
      </c>
      <c r="G64" s="7">
        <f>$I$2*D64+(1-$I$2)*G63</f>
        <v>1522.001949855576</v>
      </c>
      <c r="O64" s="4" t="s">
        <v>70</v>
      </c>
      <c r="P64" s="4">
        <v>1534</v>
      </c>
      <c r="Q64" s="4">
        <v>134</v>
      </c>
      <c r="R64" s="4">
        <f t="shared" si="1"/>
        <v>1668</v>
      </c>
      <c r="S64" s="5" t="s">
        <v>0</v>
      </c>
      <c r="T64" s="6">
        <v>62</v>
      </c>
      <c r="U64" s="7">
        <f>$I$2*R64+(1-$I$2)*U63</f>
        <v>1522.001949855576</v>
      </c>
    </row>
    <row r="65" spans="1:21" ht="15.75" x14ac:dyDescent="0.25">
      <c r="A65" s="4" t="s">
        <v>71</v>
      </c>
      <c r="B65" s="4">
        <v>1975</v>
      </c>
      <c r="C65" s="4">
        <v>130</v>
      </c>
      <c r="D65" s="4">
        <f t="shared" si="0"/>
        <v>2105</v>
      </c>
      <c r="E65" s="5" t="s">
        <v>0</v>
      </c>
      <c r="F65" s="6">
        <v>63</v>
      </c>
      <c r="G65" s="7">
        <f>$I$2*D65+(1-$I$2)*G64</f>
        <v>1533.5464657000198</v>
      </c>
      <c r="O65" s="4" t="s">
        <v>71</v>
      </c>
      <c r="P65" s="4">
        <v>1975</v>
      </c>
      <c r="Q65" s="4">
        <v>130</v>
      </c>
      <c r="R65" s="4">
        <f t="shared" si="1"/>
        <v>2105</v>
      </c>
      <c r="S65" s="5" t="s">
        <v>0</v>
      </c>
      <c r="T65" s="6">
        <v>63</v>
      </c>
      <c r="U65" s="7">
        <f>$I$2*R65+(1-$I$2)*U64</f>
        <v>1533.5464657000198</v>
      </c>
    </row>
    <row r="66" spans="1:21" ht="15.75" x14ac:dyDescent="0.25">
      <c r="A66" s="4" t="s">
        <v>72</v>
      </c>
      <c r="B66" s="4">
        <v>1370</v>
      </c>
      <c r="C66" s="4">
        <v>200</v>
      </c>
      <c r="D66" s="4">
        <f t="shared" si="0"/>
        <v>1570</v>
      </c>
      <c r="E66" s="5" t="s">
        <v>0</v>
      </c>
      <c r="F66" s="6">
        <v>64</v>
      </c>
      <c r="G66" s="7">
        <f>$I$2*D66+(1-$I$2)*G65</f>
        <v>1534.2683178643758</v>
      </c>
      <c r="O66" s="4" t="s">
        <v>72</v>
      </c>
      <c r="P66" s="4">
        <v>1370</v>
      </c>
      <c r="Q66" s="4">
        <v>200</v>
      </c>
      <c r="R66" s="4">
        <f t="shared" si="1"/>
        <v>1570</v>
      </c>
      <c r="S66" s="5" t="s">
        <v>0</v>
      </c>
      <c r="T66" s="6">
        <v>64</v>
      </c>
      <c r="U66" s="7">
        <f>$I$2*R66+(1-$I$2)*U65</f>
        <v>1534.2683178643758</v>
      </c>
    </row>
    <row r="67" spans="1:21" ht="15.75" x14ac:dyDescent="0.25">
      <c r="A67" s="4" t="s">
        <v>73</v>
      </c>
      <c r="B67" s="4">
        <v>1545</v>
      </c>
      <c r="C67" s="4">
        <v>174</v>
      </c>
      <c r="D67" s="4">
        <f t="shared" si="0"/>
        <v>1719</v>
      </c>
      <c r="E67" s="5" t="s">
        <v>0</v>
      </c>
      <c r="F67" s="6">
        <v>65</v>
      </c>
      <c r="G67" s="7">
        <f>$I$2*D67+(1-$I$2)*G66</f>
        <v>1537.9263709759723</v>
      </c>
      <c r="O67" s="4" t="s">
        <v>73</v>
      </c>
      <c r="P67" s="4">
        <v>1545</v>
      </c>
      <c r="Q67" s="4">
        <v>174</v>
      </c>
      <c r="R67" s="4">
        <f t="shared" si="1"/>
        <v>1719</v>
      </c>
      <c r="S67" s="5" t="s">
        <v>0</v>
      </c>
      <c r="T67" s="6">
        <v>65</v>
      </c>
      <c r="U67" s="7">
        <f>$I$2*R67+(1-$I$2)*U66</f>
        <v>1537.9263709759723</v>
      </c>
    </row>
    <row r="68" spans="1:21" ht="15.75" x14ac:dyDescent="0.25">
      <c r="A68" s="4" t="s">
        <v>74</v>
      </c>
      <c r="B68" s="4">
        <v>1171</v>
      </c>
      <c r="C68" s="4">
        <v>143</v>
      </c>
      <c r="D68" s="4">
        <f t="shared" si="0"/>
        <v>1314</v>
      </c>
      <c r="E68" s="5" t="s">
        <v>0</v>
      </c>
      <c r="F68" s="6">
        <v>66</v>
      </c>
      <c r="G68" s="7">
        <f>$I$2*D68+(1-$I$2)*G67</f>
        <v>1533.4921854120917</v>
      </c>
      <c r="O68" s="4" t="s">
        <v>74</v>
      </c>
      <c r="P68" s="4">
        <v>1171</v>
      </c>
      <c r="Q68" s="4">
        <v>143</v>
      </c>
      <c r="R68" s="4">
        <f t="shared" si="1"/>
        <v>1314</v>
      </c>
      <c r="S68" s="5" t="s">
        <v>0</v>
      </c>
      <c r="T68" s="6">
        <v>66</v>
      </c>
      <c r="U68" s="7">
        <f>$I$2*R68+(1-$I$2)*U67</f>
        <v>1533.4921854120917</v>
      </c>
    </row>
    <row r="69" spans="1:21" ht="15.75" x14ac:dyDescent="0.25">
      <c r="A69" s="4" t="s">
        <v>75</v>
      </c>
      <c r="B69" s="4">
        <v>1668</v>
      </c>
      <c r="C69" s="4">
        <v>281</v>
      </c>
      <c r="D69" s="4">
        <f t="shared" si="0"/>
        <v>1949</v>
      </c>
      <c r="E69" s="5" t="s">
        <v>0</v>
      </c>
      <c r="F69" s="6">
        <v>67</v>
      </c>
      <c r="G69" s="7">
        <f>$I$2*D69+(1-$I$2)*G68</f>
        <v>1541.720062928684</v>
      </c>
      <c r="O69" s="4" t="s">
        <v>75</v>
      </c>
      <c r="P69" s="4">
        <v>1668</v>
      </c>
      <c r="Q69" s="4">
        <v>281</v>
      </c>
      <c r="R69" s="4">
        <f t="shared" si="1"/>
        <v>1949</v>
      </c>
      <c r="S69" s="5" t="s">
        <v>0</v>
      </c>
      <c r="T69" s="6">
        <v>67</v>
      </c>
      <c r="U69" s="7">
        <f>$I$2*R69+(1-$I$2)*U68</f>
        <v>1541.720062928684</v>
      </c>
    </row>
    <row r="70" spans="1:21" ht="15.75" x14ac:dyDescent="0.25">
      <c r="A70" s="4" t="s">
        <v>76</v>
      </c>
      <c r="B70" s="4">
        <v>1687</v>
      </c>
      <c r="C70" s="4">
        <v>216</v>
      </c>
      <c r="D70" s="4">
        <f t="shared" ref="D70:D101" si="2">SUM(B70:C70)</f>
        <v>1903</v>
      </c>
      <c r="E70" s="5" t="s">
        <v>0</v>
      </c>
      <c r="F70" s="6">
        <v>68</v>
      </c>
      <c r="G70" s="7">
        <f>$I$2*D70+(1-$I$2)*G69</f>
        <v>1548.8741210885119</v>
      </c>
      <c r="O70" s="4" t="s">
        <v>76</v>
      </c>
      <c r="P70" s="4">
        <v>1687</v>
      </c>
      <c r="Q70" s="4">
        <v>216</v>
      </c>
      <c r="R70" s="4">
        <f t="shared" ref="R70:R101" si="3">SUM(P70:Q70)</f>
        <v>1903</v>
      </c>
      <c r="S70" s="5" t="s">
        <v>0</v>
      </c>
      <c r="T70" s="6">
        <v>68</v>
      </c>
      <c r="U70" s="7">
        <f>$I$2*R70+(1-$I$2)*U69</f>
        <v>1548.8741210885119</v>
      </c>
    </row>
    <row r="71" spans="1:21" ht="15.75" x14ac:dyDescent="0.25">
      <c r="A71" s="4" t="s">
        <v>77</v>
      </c>
      <c r="B71" s="4">
        <v>1898</v>
      </c>
      <c r="C71" s="4">
        <v>257</v>
      </c>
      <c r="D71" s="4">
        <f t="shared" si="2"/>
        <v>2155</v>
      </c>
      <c r="E71" s="5" t="s">
        <v>0</v>
      </c>
      <c r="F71" s="6">
        <v>69</v>
      </c>
      <c r="G71" s="7">
        <f>$I$2*D71+(1-$I$2)*G70</f>
        <v>1560.8766137402245</v>
      </c>
      <c r="O71" s="4" t="s">
        <v>77</v>
      </c>
      <c r="P71" s="4">
        <v>1898</v>
      </c>
      <c r="Q71" s="4">
        <v>257</v>
      </c>
      <c r="R71" s="4">
        <f t="shared" si="3"/>
        <v>2155</v>
      </c>
      <c r="S71" s="5" t="s">
        <v>0</v>
      </c>
      <c r="T71" s="6">
        <v>69</v>
      </c>
      <c r="U71" s="7">
        <f>$I$2*R71+(1-$I$2)*U70</f>
        <v>1560.8766137402245</v>
      </c>
    </row>
    <row r="72" spans="1:21" ht="15.75" x14ac:dyDescent="0.25">
      <c r="A72" s="4" t="s">
        <v>78</v>
      </c>
      <c r="B72" s="4">
        <v>1821</v>
      </c>
      <c r="C72" s="4">
        <v>111</v>
      </c>
      <c r="D72" s="4">
        <f t="shared" si="2"/>
        <v>1932</v>
      </c>
      <c r="E72" s="5" t="s">
        <v>0</v>
      </c>
      <c r="F72" s="6">
        <v>70</v>
      </c>
      <c r="G72" s="7">
        <f>$I$2*D72+(1-$I$2)*G71</f>
        <v>1568.2255916859626</v>
      </c>
      <c r="O72" s="4" t="s">
        <v>78</v>
      </c>
      <c r="P72" s="4">
        <v>1821</v>
      </c>
      <c r="Q72" s="4">
        <v>111</v>
      </c>
      <c r="R72" s="4">
        <f t="shared" si="3"/>
        <v>1932</v>
      </c>
      <c r="S72" s="5" t="s">
        <v>0</v>
      </c>
      <c r="T72" s="6">
        <v>70</v>
      </c>
      <c r="U72" s="7">
        <f>$I$2*R72+(1-$I$2)*U71</f>
        <v>1568.2255916859626</v>
      </c>
    </row>
    <row r="73" spans="1:21" ht="15.75" x14ac:dyDescent="0.25">
      <c r="A73" s="4" t="s">
        <v>79</v>
      </c>
      <c r="B73" s="4">
        <v>1519</v>
      </c>
      <c r="C73" s="4">
        <v>288</v>
      </c>
      <c r="D73" s="4">
        <f t="shared" si="2"/>
        <v>1807</v>
      </c>
      <c r="E73" s="5" t="s">
        <v>0</v>
      </c>
      <c r="F73" s="6">
        <v>71</v>
      </c>
      <c r="G73" s="7">
        <f>$I$2*D73+(1-$I$2)*G72</f>
        <v>1572.9537977911912</v>
      </c>
      <c r="O73" s="4" t="s">
        <v>79</v>
      </c>
      <c r="P73" s="4">
        <v>1519</v>
      </c>
      <c r="Q73" s="4">
        <v>288</v>
      </c>
      <c r="R73" s="4">
        <f t="shared" si="3"/>
        <v>1807</v>
      </c>
      <c r="S73" s="5" t="s">
        <v>0</v>
      </c>
      <c r="T73" s="6">
        <v>71</v>
      </c>
      <c r="U73" s="7">
        <f>$I$2*R73+(1-$I$2)*U72</f>
        <v>1572.9537977911912</v>
      </c>
    </row>
    <row r="74" spans="1:21" ht="15.75" x14ac:dyDescent="0.25">
      <c r="A74" s="4" t="s">
        <v>80</v>
      </c>
      <c r="B74" s="4">
        <v>1133</v>
      </c>
      <c r="C74" s="4">
        <v>227</v>
      </c>
      <c r="D74" s="4">
        <f t="shared" si="2"/>
        <v>1360</v>
      </c>
      <c r="E74" s="5" t="s">
        <v>0</v>
      </c>
      <c r="F74" s="6">
        <v>72</v>
      </c>
      <c r="G74" s="7">
        <f>$I$2*D74+(1-$I$2)*G73</f>
        <v>1568.7368909042368</v>
      </c>
      <c r="O74" s="4" t="s">
        <v>80</v>
      </c>
      <c r="P74" s="4">
        <v>1133</v>
      </c>
      <c r="Q74" s="4">
        <v>227</v>
      </c>
      <c r="R74" s="4">
        <f t="shared" si="3"/>
        <v>1360</v>
      </c>
      <c r="S74" s="5" t="s">
        <v>0</v>
      </c>
      <c r="T74" s="6">
        <v>72</v>
      </c>
      <c r="U74" s="7">
        <f>$I$2*R74+(1-$I$2)*U73</f>
        <v>1568.7368909042368</v>
      </c>
    </row>
    <row r="75" spans="1:21" ht="15.75" x14ac:dyDescent="0.25">
      <c r="A75" s="4" t="s">
        <v>81</v>
      </c>
      <c r="B75" s="4">
        <v>1251</v>
      </c>
      <c r="C75" s="4">
        <v>271</v>
      </c>
      <c r="D75" s="4">
        <f t="shared" si="2"/>
        <v>1522</v>
      </c>
      <c r="E75" s="5" t="s">
        <v>0</v>
      </c>
      <c r="F75" s="6">
        <v>73</v>
      </c>
      <c r="G75" s="7">
        <f>$I$2*D75+(1-$I$2)*G74</f>
        <v>1567.8114079160341</v>
      </c>
      <c r="O75" s="4" t="s">
        <v>81</v>
      </c>
      <c r="P75" s="4">
        <v>1251</v>
      </c>
      <c r="Q75" s="4">
        <v>271</v>
      </c>
      <c r="R75" s="4">
        <f t="shared" si="3"/>
        <v>1522</v>
      </c>
      <c r="S75" s="5" t="s">
        <v>0</v>
      </c>
      <c r="T75" s="6">
        <v>73</v>
      </c>
      <c r="U75" s="7">
        <f>$I$2*R75+(1-$I$2)*U74</f>
        <v>1567.8114079160341</v>
      </c>
    </row>
    <row r="76" spans="1:21" ht="15.75" x14ac:dyDescent="0.25">
      <c r="A76" s="4" t="s">
        <v>82</v>
      </c>
      <c r="B76" s="4">
        <v>1415</v>
      </c>
      <c r="C76" s="4">
        <v>106</v>
      </c>
      <c r="D76" s="4">
        <f t="shared" si="2"/>
        <v>1521</v>
      </c>
      <c r="E76" s="5" t="s">
        <v>0</v>
      </c>
      <c r="F76" s="6">
        <v>74</v>
      </c>
      <c r="G76" s="7">
        <f>$I$2*D76+(1-$I$2)*G75</f>
        <v>1566.8844493434394</v>
      </c>
      <c r="O76" s="4" t="s">
        <v>82</v>
      </c>
      <c r="P76" s="4">
        <v>1415</v>
      </c>
      <c r="Q76" s="4">
        <v>106</v>
      </c>
      <c r="R76" s="4">
        <f t="shared" si="3"/>
        <v>1521</v>
      </c>
      <c r="S76" s="5" t="s">
        <v>0</v>
      </c>
      <c r="T76" s="6">
        <v>74</v>
      </c>
      <c r="U76" s="7">
        <f>$I$2*R76+(1-$I$2)*U75</f>
        <v>1566.8844493434394</v>
      </c>
    </row>
    <row r="77" spans="1:21" ht="15.75" x14ac:dyDescent="0.25">
      <c r="A77" s="4" t="s">
        <v>83</v>
      </c>
      <c r="B77" s="4">
        <v>1569</v>
      </c>
      <c r="C77" s="4">
        <v>163</v>
      </c>
      <c r="D77" s="4">
        <f t="shared" si="2"/>
        <v>1732</v>
      </c>
      <c r="E77" s="5" t="s">
        <v>0</v>
      </c>
      <c r="F77" s="6">
        <v>75</v>
      </c>
      <c r="G77" s="7">
        <f>$I$2*D77+(1-$I$2)*G76</f>
        <v>1570.1540642079258</v>
      </c>
      <c r="O77" s="4" t="s">
        <v>83</v>
      </c>
      <c r="P77" s="4">
        <v>1569</v>
      </c>
      <c r="Q77" s="4">
        <v>163</v>
      </c>
      <c r="R77" s="4">
        <f t="shared" si="3"/>
        <v>1732</v>
      </c>
      <c r="S77" s="5" t="s">
        <v>0</v>
      </c>
      <c r="T77" s="6">
        <v>75</v>
      </c>
      <c r="U77" s="7">
        <f>$I$2*R77+(1-$I$2)*U76</f>
        <v>1570.1540642079258</v>
      </c>
    </row>
    <row r="78" spans="1:21" ht="15.75" x14ac:dyDescent="0.25">
      <c r="A78" s="4" t="s">
        <v>84</v>
      </c>
      <c r="B78" s="4">
        <v>1904</v>
      </c>
      <c r="C78" s="4">
        <v>261</v>
      </c>
      <c r="D78" s="4">
        <f t="shared" si="2"/>
        <v>2165</v>
      </c>
      <c r="E78" s="5" t="s">
        <v>0</v>
      </c>
      <c r="F78" s="6">
        <v>76</v>
      </c>
      <c r="G78" s="7">
        <f>$I$2*D78+(1-$I$2)*G77</f>
        <v>1581.9331916493529</v>
      </c>
      <c r="O78" s="4" t="s">
        <v>84</v>
      </c>
      <c r="P78" s="4">
        <v>1904</v>
      </c>
      <c r="Q78" s="4">
        <v>261</v>
      </c>
      <c r="R78" s="4">
        <f t="shared" si="3"/>
        <v>2165</v>
      </c>
      <c r="S78" s="5" t="s">
        <v>0</v>
      </c>
      <c r="T78" s="6">
        <v>76</v>
      </c>
      <c r="U78" s="7">
        <f>$I$2*R78+(1-$I$2)*U77</f>
        <v>1581.9331916493529</v>
      </c>
    </row>
    <row r="79" spans="1:21" ht="15.75" x14ac:dyDescent="0.25">
      <c r="A79" s="4" t="s">
        <v>85</v>
      </c>
      <c r="B79" s="4">
        <v>1499</v>
      </c>
      <c r="C79" s="4">
        <v>188</v>
      </c>
      <c r="D79" s="4">
        <f t="shared" si="2"/>
        <v>1687</v>
      </c>
      <c r="E79" s="5" t="s">
        <v>0</v>
      </c>
      <c r="F79" s="6">
        <v>77</v>
      </c>
      <c r="G79" s="7">
        <f>$I$2*D79+(1-$I$2)*G78</f>
        <v>1584.0137225077815</v>
      </c>
      <c r="O79" s="4" t="s">
        <v>85</v>
      </c>
      <c r="P79" s="4">
        <v>1499</v>
      </c>
      <c r="Q79" s="4">
        <v>188</v>
      </c>
      <c r="R79" s="4">
        <f t="shared" si="3"/>
        <v>1687</v>
      </c>
      <c r="S79" s="5" t="s">
        <v>0</v>
      </c>
      <c r="T79" s="6">
        <v>77</v>
      </c>
      <c r="U79" s="7">
        <f>$I$2*R79+(1-$I$2)*U78</f>
        <v>1584.0137225077815</v>
      </c>
    </row>
    <row r="80" spans="1:21" ht="15.75" x14ac:dyDescent="0.25">
      <c r="A80" s="4" t="s">
        <v>86</v>
      </c>
      <c r="B80" s="4">
        <v>1504</v>
      </c>
      <c r="C80" s="4">
        <v>126</v>
      </c>
      <c r="D80" s="4">
        <f t="shared" si="2"/>
        <v>1630</v>
      </c>
      <c r="E80" s="5" t="s">
        <v>0</v>
      </c>
      <c r="F80" s="6">
        <v>78</v>
      </c>
      <c r="G80" s="7">
        <f>$I$2*D80+(1-$I$2)*G79</f>
        <v>1584.9243418640631</v>
      </c>
      <c r="O80" s="4" t="s">
        <v>86</v>
      </c>
      <c r="P80" s="4">
        <v>1504</v>
      </c>
      <c r="Q80" s="4">
        <v>126</v>
      </c>
      <c r="R80" s="4">
        <f t="shared" si="3"/>
        <v>1630</v>
      </c>
      <c r="S80" s="5" t="s">
        <v>0</v>
      </c>
      <c r="T80" s="6">
        <v>78</v>
      </c>
      <c r="U80" s="7">
        <f>$I$2*R80+(1-$I$2)*U79</f>
        <v>1584.9243418640631</v>
      </c>
    </row>
    <row r="81" spans="1:21" ht="15.75" x14ac:dyDescent="0.25">
      <c r="A81" s="4" t="s">
        <v>87</v>
      </c>
      <c r="B81" s="4">
        <v>1568</v>
      </c>
      <c r="C81" s="4">
        <v>195</v>
      </c>
      <c r="D81" s="4">
        <f t="shared" si="2"/>
        <v>1763</v>
      </c>
      <c r="E81" s="5" t="s">
        <v>0</v>
      </c>
      <c r="F81" s="6">
        <v>79</v>
      </c>
      <c r="G81" s="7">
        <f>$I$2*D81+(1-$I$2)*G80</f>
        <v>1588.4505925202202</v>
      </c>
      <c r="O81" s="4" t="s">
        <v>87</v>
      </c>
      <c r="P81" s="4">
        <v>1568</v>
      </c>
      <c r="Q81" s="4">
        <v>195</v>
      </c>
      <c r="R81" s="4">
        <f t="shared" si="3"/>
        <v>1763</v>
      </c>
      <c r="S81" s="5" t="s">
        <v>0</v>
      </c>
      <c r="T81" s="6">
        <v>79</v>
      </c>
      <c r="U81" s="7">
        <f>$I$2*R81+(1-$I$2)*U80</f>
        <v>1588.4505925202202</v>
      </c>
    </row>
    <row r="82" spans="1:21" ht="15.75" x14ac:dyDescent="0.25">
      <c r="A82" s="4" t="s">
        <v>88</v>
      </c>
      <c r="B82" s="4">
        <v>1777</v>
      </c>
      <c r="C82" s="4">
        <v>150</v>
      </c>
      <c r="D82" s="4">
        <f t="shared" si="2"/>
        <v>1927</v>
      </c>
      <c r="E82" s="5" t="s">
        <v>0</v>
      </c>
      <c r="F82" s="6">
        <v>80</v>
      </c>
      <c r="G82" s="7">
        <f>$I$2*D82+(1-$I$2)*G81</f>
        <v>1595.1545411831862</v>
      </c>
      <c r="O82" s="4" t="s">
        <v>88</v>
      </c>
      <c r="P82" s="4">
        <v>1777</v>
      </c>
      <c r="Q82" s="4">
        <v>150</v>
      </c>
      <c r="R82" s="4">
        <f t="shared" si="3"/>
        <v>1927</v>
      </c>
      <c r="S82" s="5" t="s">
        <v>0</v>
      </c>
      <c r="T82" s="6">
        <v>80</v>
      </c>
      <c r="U82" s="7">
        <f>$I$2*R82+(1-$I$2)*U81</f>
        <v>1595.1545411831862</v>
      </c>
    </row>
    <row r="83" spans="1:21" ht="15.75" x14ac:dyDescent="0.25">
      <c r="A83" s="4" t="s">
        <v>89</v>
      </c>
      <c r="B83" s="4">
        <v>1046</v>
      </c>
      <c r="C83" s="4">
        <v>131</v>
      </c>
      <c r="D83" s="4">
        <f t="shared" si="2"/>
        <v>1177</v>
      </c>
      <c r="E83" s="5" t="s">
        <v>0</v>
      </c>
      <c r="F83" s="6">
        <v>81</v>
      </c>
      <c r="G83" s="7">
        <f>$I$2*D83+(1-$I$2)*G82</f>
        <v>1586.8742532389647</v>
      </c>
      <c r="O83" s="4" t="s">
        <v>89</v>
      </c>
      <c r="P83" s="4">
        <v>1046</v>
      </c>
      <c r="Q83" s="4">
        <v>131</v>
      </c>
      <c r="R83" s="4">
        <f t="shared" si="3"/>
        <v>1177</v>
      </c>
      <c r="S83" s="5" t="s">
        <v>0</v>
      </c>
      <c r="T83" s="6">
        <v>81</v>
      </c>
      <c r="U83" s="7">
        <f>$I$2*R83+(1-$I$2)*U82</f>
        <v>1586.8742532389647</v>
      </c>
    </row>
    <row r="84" spans="1:21" ht="15.75" x14ac:dyDescent="0.25">
      <c r="A84" s="4" t="s">
        <v>90</v>
      </c>
      <c r="B84" s="4">
        <v>1252</v>
      </c>
      <c r="C84" s="4">
        <v>186</v>
      </c>
      <c r="D84" s="4">
        <f t="shared" si="2"/>
        <v>1438</v>
      </c>
      <c r="E84" s="5" t="s">
        <v>0</v>
      </c>
      <c r="F84" s="6">
        <v>82</v>
      </c>
      <c r="G84" s="7">
        <f>$I$2*D84+(1-$I$2)*G83</f>
        <v>1583.9262482243316</v>
      </c>
      <c r="O84" s="4" t="s">
        <v>90</v>
      </c>
      <c r="P84" s="4">
        <v>1252</v>
      </c>
      <c r="Q84" s="4">
        <v>186</v>
      </c>
      <c r="R84" s="4">
        <f t="shared" si="3"/>
        <v>1438</v>
      </c>
      <c r="S84" s="5" t="s">
        <v>0</v>
      </c>
      <c r="T84" s="6">
        <v>82</v>
      </c>
      <c r="U84" s="7">
        <f>$I$2*R84+(1-$I$2)*U83</f>
        <v>1583.9262482243316</v>
      </c>
    </row>
    <row r="85" spans="1:21" ht="15.75" x14ac:dyDescent="0.25">
      <c r="A85" s="4" t="s">
        <v>91</v>
      </c>
      <c r="B85" s="4">
        <v>1486</v>
      </c>
      <c r="C85" s="4">
        <v>187</v>
      </c>
      <c r="D85" s="4">
        <f t="shared" si="2"/>
        <v>1673</v>
      </c>
      <c r="E85" s="5" t="s">
        <v>0</v>
      </c>
      <c r="F85" s="6">
        <v>83</v>
      </c>
      <c r="G85" s="7">
        <f>$I$2*D85+(1-$I$2)*G84</f>
        <v>1585.6900848931568</v>
      </c>
      <c r="O85" s="4" t="s">
        <v>91</v>
      </c>
      <c r="P85" s="4">
        <v>1486</v>
      </c>
      <c r="Q85" s="4">
        <v>187</v>
      </c>
      <c r="R85" s="4">
        <f t="shared" si="3"/>
        <v>1673</v>
      </c>
      <c r="S85" s="5" t="s">
        <v>0</v>
      </c>
      <c r="T85" s="6">
        <v>83</v>
      </c>
      <c r="U85" s="7">
        <f>$I$2*R85+(1-$I$2)*U84</f>
        <v>1585.6900848931568</v>
      </c>
    </row>
    <row r="86" spans="1:21" ht="15.75" x14ac:dyDescent="0.25">
      <c r="A86" s="4" t="s">
        <v>92</v>
      </c>
      <c r="B86" s="4">
        <v>1367</v>
      </c>
      <c r="C86" s="4">
        <v>224</v>
      </c>
      <c r="D86" s="4">
        <f t="shared" si="2"/>
        <v>1591</v>
      </c>
      <c r="E86" s="5" t="s">
        <v>0</v>
      </c>
      <c r="F86" s="6">
        <v>84</v>
      </c>
      <c r="G86" s="7">
        <f>$I$2*D86+(1-$I$2)*G85</f>
        <v>1585.7952317269558</v>
      </c>
      <c r="O86" s="4" t="s">
        <v>92</v>
      </c>
      <c r="P86" s="4">
        <v>1367</v>
      </c>
      <c r="Q86" s="4">
        <v>224</v>
      </c>
      <c r="R86" s="4">
        <f t="shared" si="3"/>
        <v>1591</v>
      </c>
      <c r="S86" s="5" t="s">
        <v>0</v>
      </c>
      <c r="T86" s="6">
        <v>84</v>
      </c>
      <c r="U86" s="7">
        <f>$I$2*R86+(1-$I$2)*U85</f>
        <v>1585.7952317269558</v>
      </c>
    </row>
    <row r="87" spans="1:21" ht="15.75" x14ac:dyDescent="0.25">
      <c r="A87" s="4" t="s">
        <v>93</v>
      </c>
      <c r="B87" s="4">
        <v>1121</v>
      </c>
      <c r="C87" s="4">
        <v>273</v>
      </c>
      <c r="D87" s="4">
        <f t="shared" si="2"/>
        <v>1394</v>
      </c>
      <c r="E87" s="5" t="s">
        <v>0</v>
      </c>
      <c r="F87" s="6">
        <v>85</v>
      </c>
      <c r="G87" s="7">
        <f>$I$2*D87+(1-$I$2)*G86</f>
        <v>1581.9973063462239</v>
      </c>
      <c r="O87" s="4" t="s">
        <v>93</v>
      </c>
      <c r="P87" s="4">
        <v>1121</v>
      </c>
      <c r="Q87" s="4">
        <v>273</v>
      </c>
      <c r="R87" s="4">
        <f t="shared" si="3"/>
        <v>1394</v>
      </c>
      <c r="S87" s="5" t="s">
        <v>0</v>
      </c>
      <c r="T87" s="6">
        <v>85</v>
      </c>
      <c r="U87" s="7">
        <f>$I$2*R87+(1-$I$2)*U86</f>
        <v>1581.9973063462239</v>
      </c>
    </row>
    <row r="88" spans="1:21" ht="15.75" x14ac:dyDescent="0.25">
      <c r="A88" s="4" t="s">
        <v>94</v>
      </c>
      <c r="B88" s="4">
        <v>1657</v>
      </c>
      <c r="C88" s="4">
        <v>128</v>
      </c>
      <c r="D88" s="4">
        <f t="shared" si="2"/>
        <v>1785</v>
      </c>
      <c r="E88" s="5" t="s">
        <v>0</v>
      </c>
      <c r="F88" s="6">
        <v>86</v>
      </c>
      <c r="G88" s="7">
        <f>$I$2*D88+(1-$I$2)*G87</f>
        <v>1586.0171616661007</v>
      </c>
      <c r="O88" s="4" t="s">
        <v>94</v>
      </c>
      <c r="P88" s="4">
        <v>1657</v>
      </c>
      <c r="Q88" s="4">
        <v>128</v>
      </c>
      <c r="R88" s="4">
        <f t="shared" si="3"/>
        <v>1785</v>
      </c>
      <c r="S88" s="5" t="s">
        <v>0</v>
      </c>
      <c r="T88" s="6">
        <v>86</v>
      </c>
      <c r="U88" s="7">
        <f>$I$2*R88+(1-$I$2)*U87</f>
        <v>1586.0171616661007</v>
      </c>
    </row>
    <row r="89" spans="1:21" ht="15.75" x14ac:dyDescent="0.25">
      <c r="A89" s="4" t="s">
        <v>95</v>
      </c>
      <c r="B89" s="4">
        <v>1267</v>
      </c>
      <c r="C89" s="4">
        <v>178</v>
      </c>
      <c r="D89" s="4">
        <f t="shared" si="2"/>
        <v>1445</v>
      </c>
      <c r="E89" s="5" t="s">
        <v>0</v>
      </c>
      <c r="F89" s="6">
        <v>87</v>
      </c>
      <c r="G89" s="7">
        <f>$I$2*D89+(1-$I$2)*G88</f>
        <v>1583.2247426232075</v>
      </c>
      <c r="O89" s="4" t="s">
        <v>95</v>
      </c>
      <c r="P89" s="4">
        <v>1267</v>
      </c>
      <c r="Q89" s="4">
        <v>178</v>
      </c>
      <c r="R89" s="4">
        <f t="shared" si="3"/>
        <v>1445</v>
      </c>
      <c r="S89" s="5" t="s">
        <v>0</v>
      </c>
      <c r="T89" s="6">
        <v>87</v>
      </c>
      <c r="U89" s="7">
        <f>$I$2*R89+(1-$I$2)*U88</f>
        <v>1583.2247426232075</v>
      </c>
    </row>
    <row r="90" spans="1:21" ht="15.75" x14ac:dyDescent="0.25">
      <c r="A90" s="4" t="s">
        <v>96</v>
      </c>
      <c r="B90" s="4">
        <v>1855</v>
      </c>
      <c r="C90" s="4">
        <v>115</v>
      </c>
      <c r="D90" s="4">
        <f t="shared" si="2"/>
        <v>1970</v>
      </c>
      <c r="E90" s="5" t="s">
        <v>0</v>
      </c>
      <c r="F90" s="6">
        <v>88</v>
      </c>
      <c r="G90" s="7">
        <f>$I$2*D90+(1-$I$2)*G89</f>
        <v>1590.8836586108666</v>
      </c>
      <c r="O90" s="4" t="s">
        <v>96</v>
      </c>
      <c r="P90" s="4">
        <v>1855</v>
      </c>
      <c r="Q90" s="4">
        <v>115</v>
      </c>
      <c r="R90" s="4">
        <f t="shared" si="3"/>
        <v>1970</v>
      </c>
      <c r="S90" s="5" t="s">
        <v>0</v>
      </c>
      <c r="T90" s="6">
        <v>88</v>
      </c>
      <c r="U90" s="7">
        <f>$I$2*R90+(1-$I$2)*U89</f>
        <v>1590.8836586108666</v>
      </c>
    </row>
    <row r="91" spans="1:21" ht="15.75" x14ac:dyDescent="0.25">
      <c r="A91" s="4" t="s">
        <v>97</v>
      </c>
      <c r="B91" s="4">
        <v>1281</v>
      </c>
      <c r="C91" s="4">
        <v>154</v>
      </c>
      <c r="D91" s="4">
        <f t="shared" si="2"/>
        <v>1435</v>
      </c>
      <c r="E91" s="5" t="s">
        <v>0</v>
      </c>
      <c r="F91" s="6">
        <v>89</v>
      </c>
      <c r="G91" s="7">
        <f>$I$2*D91+(1-$I$2)*G90</f>
        <v>1587.7968534898594</v>
      </c>
      <c r="O91" s="4" t="s">
        <v>97</v>
      </c>
      <c r="P91" s="4">
        <v>1281</v>
      </c>
      <c r="Q91" s="4">
        <v>154</v>
      </c>
      <c r="R91" s="4">
        <f t="shared" si="3"/>
        <v>1435</v>
      </c>
      <c r="S91" s="5" t="s">
        <v>0</v>
      </c>
      <c r="T91" s="6">
        <v>89</v>
      </c>
      <c r="U91" s="7">
        <f>$I$2*R91+(1-$I$2)*U90</f>
        <v>1587.7968534898594</v>
      </c>
    </row>
    <row r="92" spans="1:21" ht="15.75" x14ac:dyDescent="0.25">
      <c r="A92" s="4" t="s">
        <v>98</v>
      </c>
      <c r="B92" s="4">
        <v>1350</v>
      </c>
      <c r="C92" s="4">
        <v>228</v>
      </c>
      <c r="D92" s="4">
        <f t="shared" si="2"/>
        <v>1578</v>
      </c>
      <c r="E92" s="5" t="s">
        <v>0</v>
      </c>
      <c r="F92" s="6">
        <v>90</v>
      </c>
      <c r="G92" s="7">
        <f>$I$2*D92+(1-$I$2)*G91</f>
        <v>1587.6028563910504</v>
      </c>
      <c r="O92" s="4" t="s">
        <v>98</v>
      </c>
      <c r="P92" s="4">
        <f>1350+L94</f>
        <v>2362</v>
      </c>
      <c r="Q92" s="4">
        <f>228+M94</f>
        <v>333</v>
      </c>
      <c r="R92" s="4">
        <f t="shared" si="3"/>
        <v>2695</v>
      </c>
      <c r="S92" s="5" t="s">
        <v>0</v>
      </c>
      <c r="T92" s="6">
        <v>90</v>
      </c>
      <c r="U92" s="7">
        <f>$I$2*R92+(1-$I$2)*U91</f>
        <v>1609.7216682722385</v>
      </c>
    </row>
    <row r="93" spans="1:21" ht="15.75" x14ac:dyDescent="0.25">
      <c r="A93" s="4" t="s">
        <v>99</v>
      </c>
      <c r="B93" s="4">
        <v>1610</v>
      </c>
      <c r="C93" s="4">
        <v>103</v>
      </c>
      <c r="D93" s="4">
        <f t="shared" si="2"/>
        <v>1713</v>
      </c>
      <c r="E93" s="5" t="s">
        <v>0</v>
      </c>
      <c r="F93" s="6">
        <v>91</v>
      </c>
      <c r="G93" s="7">
        <f>$I$2*D93+(1-$I$2)*G92</f>
        <v>1590.0859681456832</v>
      </c>
      <c r="O93" s="4" t="s">
        <v>99</v>
      </c>
      <c r="P93" s="4">
        <f>1610+L95</f>
        <v>2776</v>
      </c>
      <c r="Q93" s="4">
        <f>103+M95</f>
        <v>251</v>
      </c>
      <c r="R93" s="4">
        <f t="shared" si="3"/>
        <v>3027</v>
      </c>
      <c r="S93" s="5" t="s">
        <v>0</v>
      </c>
      <c r="T93" s="6">
        <v>91</v>
      </c>
      <c r="U93" s="7">
        <f>$I$2*R93+(1-$I$2)*U92</f>
        <v>1637.786585732194</v>
      </c>
    </row>
    <row r="94" spans="1:21" ht="15.75" x14ac:dyDescent="0.25">
      <c r="A94" s="4" t="s">
        <v>100</v>
      </c>
      <c r="B94" s="4">
        <v>1948</v>
      </c>
      <c r="C94" s="4">
        <v>160</v>
      </c>
      <c r="D94" s="4">
        <f t="shared" si="2"/>
        <v>2108</v>
      </c>
      <c r="E94" s="5" t="s">
        <v>0</v>
      </c>
      <c r="F94" s="6">
        <v>92</v>
      </c>
      <c r="G94" s="7">
        <f>$I$2*D94+(1-$I$2)*G93</f>
        <v>1600.3416915487389</v>
      </c>
      <c r="L94" s="4">
        <v>1012</v>
      </c>
      <c r="M94" s="4">
        <v>105</v>
      </c>
      <c r="O94" s="4" t="s">
        <v>100</v>
      </c>
      <c r="P94" s="4">
        <f>1948+L96</f>
        <v>3926</v>
      </c>
      <c r="Q94" s="4">
        <f>160+M96</f>
        <v>289</v>
      </c>
      <c r="R94" s="4">
        <f t="shared" si="3"/>
        <v>4215</v>
      </c>
      <c r="S94" s="5" t="s">
        <v>0</v>
      </c>
      <c r="T94" s="6">
        <v>92</v>
      </c>
      <c r="U94" s="7">
        <f>$I$2*R94+(1-$I$2)*U93</f>
        <v>1688.820514727596</v>
      </c>
    </row>
    <row r="95" spans="1:21" ht="15.75" x14ac:dyDescent="0.25">
      <c r="A95" s="4" t="s">
        <v>101</v>
      </c>
      <c r="B95" s="4">
        <v>1266</v>
      </c>
      <c r="C95" s="4">
        <v>226</v>
      </c>
      <c r="D95" s="4">
        <f t="shared" si="2"/>
        <v>1492</v>
      </c>
      <c r="E95" s="5" t="s">
        <v>0</v>
      </c>
      <c r="F95" s="6">
        <v>93</v>
      </c>
      <c r="G95" s="7">
        <f>$I$2*D95+(1-$I$2)*G94</f>
        <v>1598.1963115180706</v>
      </c>
      <c r="L95" s="4">
        <v>1166</v>
      </c>
      <c r="M95" s="4">
        <v>148</v>
      </c>
      <c r="O95" s="4" t="s">
        <v>101</v>
      </c>
      <c r="P95" s="4">
        <f>1266+L97</f>
        <v>2580</v>
      </c>
      <c r="Q95" s="4">
        <f>226+M97</f>
        <v>444</v>
      </c>
      <c r="R95" s="4">
        <f t="shared" si="3"/>
        <v>3024</v>
      </c>
      <c r="S95" s="5" t="s">
        <v>0</v>
      </c>
      <c r="T95" s="6">
        <v>93</v>
      </c>
      <c r="U95" s="7">
        <f>$I$2*R95+(1-$I$2)*U94</f>
        <v>1715.2597124557624</v>
      </c>
    </row>
    <row r="96" spans="1:21" ht="15.75" x14ac:dyDescent="0.25">
      <c r="A96" s="4" t="s">
        <v>102</v>
      </c>
      <c r="B96" s="4">
        <v>1227</v>
      </c>
      <c r="C96" s="4">
        <v>193</v>
      </c>
      <c r="D96" s="4">
        <f t="shared" si="2"/>
        <v>1420</v>
      </c>
      <c r="E96" s="5" t="s">
        <v>0</v>
      </c>
      <c r="F96" s="6">
        <v>94</v>
      </c>
      <c r="G96" s="7">
        <f>$I$2*D96+(1-$I$2)*G95</f>
        <v>1594.6676716860295</v>
      </c>
      <c r="L96" s="4">
        <v>1978</v>
      </c>
      <c r="M96" s="4">
        <v>129</v>
      </c>
      <c r="O96" s="4" t="s">
        <v>102</v>
      </c>
      <c r="P96" s="4">
        <f>L98+1227</f>
        <v>2497</v>
      </c>
      <c r="Q96" s="4">
        <f>193+M98</f>
        <v>310</v>
      </c>
      <c r="R96" s="4">
        <f t="shared" si="3"/>
        <v>2807</v>
      </c>
      <c r="S96" s="5" t="s">
        <v>0</v>
      </c>
      <c r="T96" s="6">
        <v>94</v>
      </c>
      <c r="U96" s="7">
        <f>$I$2*R96+(1-$I$2)*U95</f>
        <v>1736.8783320110938</v>
      </c>
    </row>
    <row r="97" spans="1:21" ht="15.75" x14ac:dyDescent="0.25">
      <c r="A97" s="4" t="s">
        <v>103</v>
      </c>
      <c r="B97" s="4">
        <v>1621</v>
      </c>
      <c r="C97" s="4">
        <v>179</v>
      </c>
      <c r="D97" s="4">
        <f t="shared" si="2"/>
        <v>1800</v>
      </c>
      <c r="E97" s="5" t="s">
        <v>0</v>
      </c>
      <c r="F97" s="6">
        <v>95</v>
      </c>
      <c r="G97" s="7">
        <f>$I$2*D97+(1-$I$2)*G96</f>
        <v>1598.7336583853162</v>
      </c>
      <c r="L97" s="4">
        <v>1314</v>
      </c>
      <c r="M97" s="4">
        <v>218</v>
      </c>
      <c r="O97" s="4" t="s">
        <v>103</v>
      </c>
      <c r="P97" s="4">
        <f>1621+L99</f>
        <v>3272</v>
      </c>
      <c r="Q97" s="4">
        <f>179+M99</f>
        <v>293</v>
      </c>
      <c r="R97" s="4">
        <f t="shared" si="3"/>
        <v>3565</v>
      </c>
      <c r="S97" s="5" t="s">
        <v>0</v>
      </c>
      <c r="T97" s="6">
        <v>95</v>
      </c>
      <c r="U97" s="7">
        <f>$I$2*R97+(1-$I$2)*U96</f>
        <v>1773.078761080181</v>
      </c>
    </row>
    <row r="98" spans="1:21" ht="15.75" x14ac:dyDescent="0.25">
      <c r="A98" s="4" t="s">
        <v>104</v>
      </c>
      <c r="B98" s="4">
        <v>1027</v>
      </c>
      <c r="C98" s="4">
        <v>221</v>
      </c>
      <c r="D98" s="4">
        <f t="shared" si="2"/>
        <v>1248</v>
      </c>
      <c r="E98" s="5" t="s">
        <v>0</v>
      </c>
      <c r="F98" s="6">
        <v>96</v>
      </c>
      <c r="G98" s="7">
        <f>$I$2*D98+(1-$I$2)*G97</f>
        <v>1591.7884374271912</v>
      </c>
      <c r="L98" s="4">
        <v>1270</v>
      </c>
      <c r="M98" s="4">
        <v>117</v>
      </c>
      <c r="O98" s="4" t="s">
        <v>104</v>
      </c>
      <c r="P98" s="4">
        <f>1027+L100</f>
        <v>2773</v>
      </c>
      <c r="Q98" s="4">
        <f>221+M100</f>
        <v>471</v>
      </c>
      <c r="R98" s="4">
        <f t="shared" si="3"/>
        <v>3244</v>
      </c>
      <c r="S98" s="5" t="s">
        <v>0</v>
      </c>
      <c r="T98" s="6">
        <v>96</v>
      </c>
      <c r="U98" s="7">
        <f>$I$2*R98+(1-$I$2)*U97</f>
        <v>1802.2059143261179</v>
      </c>
    </row>
    <row r="99" spans="1:21" ht="15.75" x14ac:dyDescent="0.25">
      <c r="A99" s="4" t="s">
        <v>105</v>
      </c>
      <c r="B99" s="4">
        <v>1693</v>
      </c>
      <c r="C99" s="4">
        <v>244</v>
      </c>
      <c r="D99" s="4">
        <f t="shared" si="2"/>
        <v>1937</v>
      </c>
      <c r="E99" s="5" t="s">
        <v>0</v>
      </c>
      <c r="F99" s="6">
        <v>97</v>
      </c>
      <c r="G99" s="7">
        <f>$I$2*D99+(1-$I$2)*G98</f>
        <v>1598.6243099533854</v>
      </c>
      <c r="L99" s="4">
        <v>1651</v>
      </c>
      <c r="M99" s="4">
        <v>114</v>
      </c>
      <c r="O99" s="4" t="s">
        <v>105</v>
      </c>
      <c r="P99" s="4">
        <f>1693+L101</f>
        <v>3259</v>
      </c>
      <c r="Q99" s="4">
        <f>244+M101</f>
        <v>414</v>
      </c>
      <c r="R99" s="4">
        <f t="shared" si="3"/>
        <v>3673</v>
      </c>
      <c r="S99" s="5" t="s">
        <v>0</v>
      </c>
      <c r="T99" s="6">
        <v>97</v>
      </c>
      <c r="U99" s="7">
        <f>$I$2*R99+(1-$I$2)*U98</f>
        <v>1839.2513417652044</v>
      </c>
    </row>
    <row r="100" spans="1:21" ht="15.75" x14ac:dyDescent="0.25">
      <c r="A100" s="4" t="s">
        <v>106</v>
      </c>
      <c r="B100" s="4">
        <v>1974</v>
      </c>
      <c r="C100" s="4">
        <v>231</v>
      </c>
      <c r="D100" s="4">
        <f t="shared" si="2"/>
        <v>2205</v>
      </c>
      <c r="E100" s="5" t="s">
        <v>0</v>
      </c>
      <c r="F100" s="6">
        <v>98</v>
      </c>
      <c r="G100" s="7">
        <f>$I$2*D100+(1-$I$2)*G99</f>
        <v>1610.6317493602492</v>
      </c>
      <c r="L100" s="4">
        <v>1746</v>
      </c>
      <c r="M100" s="4">
        <v>250</v>
      </c>
      <c r="O100" s="4" t="s">
        <v>106</v>
      </c>
      <c r="P100" s="4">
        <f>1974+L102</f>
        <v>3420</v>
      </c>
      <c r="Q100" s="4">
        <f>231+M102</f>
        <v>383</v>
      </c>
      <c r="R100" s="4">
        <f t="shared" si="3"/>
        <v>3803</v>
      </c>
      <c r="S100" s="5" t="s">
        <v>0</v>
      </c>
      <c r="T100" s="6">
        <v>98</v>
      </c>
      <c r="U100" s="7">
        <f>$I$2*R100+(1-$I$2)*U99</f>
        <v>1878.1374538094576</v>
      </c>
    </row>
    <row r="101" spans="1:21" ht="15.75" x14ac:dyDescent="0.25">
      <c r="A101" s="4" t="s">
        <v>107</v>
      </c>
      <c r="B101" s="4">
        <v>1152</v>
      </c>
      <c r="C101" s="4">
        <v>251</v>
      </c>
      <c r="D101" s="4">
        <f t="shared" si="2"/>
        <v>1403</v>
      </c>
      <c r="E101" s="5" t="s">
        <v>0</v>
      </c>
      <c r="F101" s="6">
        <v>99</v>
      </c>
      <c r="G101" s="8">
        <f>$I$2*D101+(1-$I$2)*G100</f>
        <v>1606.5202295709373</v>
      </c>
      <c r="L101" s="4">
        <v>1566</v>
      </c>
      <c r="M101" s="4">
        <v>170</v>
      </c>
      <c r="O101" s="4" t="s">
        <v>107</v>
      </c>
      <c r="P101" s="4">
        <f>1152+L103</f>
        <v>2825</v>
      </c>
      <c r="Q101" s="4">
        <f>251+M103</f>
        <v>506</v>
      </c>
      <c r="R101" s="4">
        <f t="shared" si="3"/>
        <v>3331</v>
      </c>
      <c r="S101" s="5" t="s">
        <v>0</v>
      </c>
      <c r="T101" s="6">
        <v>99</v>
      </c>
      <c r="U101" s="8">
        <f>$I$2*R101+(1-$I$2)*U100</f>
        <v>1906.9070091795672</v>
      </c>
    </row>
    <row r="102" spans="1:21" ht="15.75" x14ac:dyDescent="0.25">
      <c r="A102" s="9" t="s">
        <v>6</v>
      </c>
      <c r="B102" s="10">
        <f>SUM(B2:B101)</f>
        <v>150230</v>
      </c>
      <c r="C102" s="9">
        <f>SUM(C2:C101)</f>
        <v>19073</v>
      </c>
      <c r="D102" s="9"/>
      <c r="E102" s="11"/>
      <c r="F102" s="11"/>
      <c r="G102" s="11"/>
      <c r="L102" s="4">
        <v>1446</v>
      </c>
      <c r="M102" s="4">
        <v>152</v>
      </c>
      <c r="O102" s="9" t="s">
        <v>6</v>
      </c>
      <c r="P102" s="10">
        <f>SUM(P2:P101)</f>
        <v>150230</v>
      </c>
      <c r="Q102" s="9">
        <f>SUM(Q2:Q101)</f>
        <v>19073</v>
      </c>
      <c r="R102" s="9"/>
      <c r="S102" s="11"/>
      <c r="T102" s="11"/>
      <c r="U102" s="11"/>
    </row>
    <row r="103" spans="1:21" ht="15.75" x14ac:dyDescent="0.25">
      <c r="A103" s="9" t="s">
        <v>7</v>
      </c>
      <c r="B103" s="10">
        <f>B102/100</f>
        <v>1502.3</v>
      </c>
      <c r="C103" s="9">
        <f>C102/100</f>
        <v>190.73</v>
      </c>
      <c r="D103" s="10">
        <f>SUM(B103:C103)</f>
        <v>1693.03</v>
      </c>
      <c r="E103" s="11"/>
      <c r="F103" s="11"/>
      <c r="G103" s="11"/>
      <c r="L103" s="4">
        <v>1673</v>
      </c>
      <c r="M103" s="4">
        <v>255</v>
      </c>
      <c r="O103" s="9" t="s">
        <v>7</v>
      </c>
      <c r="P103" s="10">
        <f>P102/100</f>
        <v>1502.3</v>
      </c>
      <c r="Q103" s="9">
        <f>Q102/100</f>
        <v>190.73</v>
      </c>
      <c r="R103" s="10">
        <f>SUM(P103:Q103)</f>
        <v>1693.03</v>
      </c>
      <c r="S103" s="11"/>
      <c r="T103" s="11"/>
      <c r="U103" s="1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Андреев</dc:creator>
  <cp:lastModifiedBy>Александр Андреев</cp:lastModifiedBy>
  <dcterms:created xsi:type="dcterms:W3CDTF">2024-04-02T12:58:38Z</dcterms:created>
  <dcterms:modified xsi:type="dcterms:W3CDTF">2024-04-02T21:38:03Z</dcterms:modified>
</cp:coreProperties>
</file>